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Rozpočet výdajů 2019 m.č." sheetId="1" r:id="rId1"/>
    <sheet name="Rozpočet příjmů 2019 m.č." sheetId="2" r:id="rId2"/>
    <sheet name="Rozbor výdajů 2018 m.č." sheetId="3" r:id="rId3"/>
  </sheets>
  <definedNames>
    <definedName name="_xlnm.Print_Area" localSheetId="0">'Rozpočet výdajů 2019 m.č.'!$A$1:$G$118</definedName>
  </definedNames>
  <calcPr fullCalcOnLoad="1"/>
</workbook>
</file>

<file path=xl/sharedStrings.xml><?xml version="1.0" encoding="utf-8"?>
<sst xmlns="http://schemas.openxmlformats.org/spreadsheetml/2006/main" count="286" uniqueCount="229">
  <si>
    <t>text</t>
  </si>
  <si>
    <t>MOSTIŠTĚ</t>
  </si>
  <si>
    <t>LHOTKY</t>
  </si>
  <si>
    <t>HRBOV</t>
  </si>
  <si>
    <t>OLŠÍ</t>
  </si>
  <si>
    <t>CELKEM</t>
  </si>
  <si>
    <t>Práce provedené TS:</t>
  </si>
  <si>
    <t>Zimní údržba</t>
  </si>
  <si>
    <t>Údržba hřbitovů</t>
  </si>
  <si>
    <t>Veřejné osvětlení</t>
  </si>
  <si>
    <t>Deratizace místních částí</t>
  </si>
  <si>
    <t>Školy - příspěvek na provoz</t>
  </si>
  <si>
    <t>Veřejné osvětlení - elektřina</t>
  </si>
  <si>
    <t>Požární sbory</t>
  </si>
  <si>
    <t>Občanské výbory</t>
  </si>
  <si>
    <t>Dopravní obslužnost - podíl místních částí</t>
  </si>
  <si>
    <t>Zpracoval: Pavla Pólová</t>
  </si>
  <si>
    <t>Pitná voda - příspěvek SVaK ( á 100,- Kč)</t>
  </si>
  <si>
    <t>Odpady (svoz,uložení, ved.evidence)</t>
  </si>
  <si>
    <t>Prevence vzniku odp.(separace,nebezpeč.odpady)</t>
  </si>
  <si>
    <t>Zastupitelstvo města (podíl na nákl.města)</t>
  </si>
  <si>
    <t>Zastupitelstva obcí - KMS</t>
  </si>
  <si>
    <t>Úprava veřejného prostranství</t>
  </si>
  <si>
    <t xml:space="preserve"> </t>
  </si>
  <si>
    <t>Výdaje I.</t>
  </si>
  <si>
    <t>Mostiště</t>
  </si>
  <si>
    <t>Výdaje II.</t>
  </si>
  <si>
    <t>Lhotky</t>
  </si>
  <si>
    <t>Hrbov</t>
  </si>
  <si>
    <t>Olší nad Oslavou</t>
  </si>
  <si>
    <t xml:space="preserve">  - zdroj : rezerva m.č.</t>
  </si>
  <si>
    <t>Olší</t>
  </si>
  <si>
    <t>Celkem</t>
  </si>
  <si>
    <t>Výdaje celkem I. + II.</t>
  </si>
  <si>
    <t xml:space="preserve">   </t>
  </si>
  <si>
    <t>§</t>
  </si>
  <si>
    <t>Příspěvek na provoz místních knihoven</t>
  </si>
  <si>
    <t>součet</t>
  </si>
  <si>
    <t>počet obyvatel</t>
  </si>
  <si>
    <t>Kulturní domy (provoz )</t>
  </si>
  <si>
    <t>Počet obyvatel</t>
  </si>
  <si>
    <t>pol.</t>
  </si>
  <si>
    <t>Daň z příjmů fyzic.osob - závislá činnost</t>
  </si>
  <si>
    <t>Daň z příjmů fyzic.osob - SVČ</t>
  </si>
  <si>
    <t>Daň z příjmů z kapitál.výnosů</t>
  </si>
  <si>
    <t>Daň z příjmů právnických osob</t>
  </si>
  <si>
    <t>Daň z přidané hodnoty</t>
  </si>
  <si>
    <t>Daň z nemovitostí</t>
  </si>
  <si>
    <t>Poplatek za svoz komunálního odpadu</t>
  </si>
  <si>
    <t xml:space="preserve"> 500,- Kč na osobu)</t>
  </si>
  <si>
    <t>Poplatek ze psů</t>
  </si>
  <si>
    <t>Místní poplatky ostatní (za užívání veř.prostr.)</t>
  </si>
  <si>
    <t>Příjmy z pronájmů nebytových prostor a pozemků</t>
  </si>
  <si>
    <t>Přefakturace nákl.na veř.pohřebiště</t>
  </si>
  <si>
    <t>Příjmy celkem</t>
  </si>
  <si>
    <t>Výdaje na hrobová místa - přefakturace nákladů</t>
  </si>
  <si>
    <t>Občanská komise - kultur.akce Hrbov, Svařenov</t>
  </si>
  <si>
    <t>Regenerace zeleně v m.č. Olší - péče o výsadbu v rám.udrž.proj.</t>
  </si>
  <si>
    <t xml:space="preserve">  </t>
  </si>
  <si>
    <t>Služby peněžních ústavů + pojištění (zákl.500 tis.Kč)</t>
  </si>
  <si>
    <t>A</t>
  </si>
  <si>
    <t>B</t>
  </si>
  <si>
    <t>C</t>
  </si>
  <si>
    <t>rozpočet</t>
  </si>
  <si>
    <t>skutečnost</t>
  </si>
  <si>
    <t>příloha V1</t>
  </si>
  <si>
    <t>příloha V2</t>
  </si>
  <si>
    <r>
      <t>Práce provedené TS</t>
    </r>
    <r>
      <rPr>
        <i/>
        <sz val="10"/>
        <rFont val="Arial"/>
        <family val="2"/>
      </rPr>
      <t>:</t>
    </r>
  </si>
  <si>
    <t>Zimní údržba - silnice</t>
  </si>
  <si>
    <t>příloha V3 TS</t>
  </si>
  <si>
    <t>Údržba obcí - veřejná zeleň</t>
  </si>
  <si>
    <t>Odpady (svoz,uložení,ved.evidence)</t>
  </si>
  <si>
    <t>Výdaje na hrobová místa -přefakturace nákladů</t>
  </si>
  <si>
    <t>příloha V7</t>
  </si>
  <si>
    <t>311x</t>
  </si>
  <si>
    <t>příloha V6</t>
  </si>
  <si>
    <t>Kulturní domy (provoz + investice)</t>
  </si>
  <si>
    <t>příloha V5</t>
  </si>
  <si>
    <t>zastupitelstva obcí - KMS</t>
  </si>
  <si>
    <t>Výdaje rozpočtované x - skutečnost</t>
  </si>
  <si>
    <t>Výdaje realizované m.č.  II. (viz.rozbor)</t>
  </si>
  <si>
    <t>x</t>
  </si>
  <si>
    <t>přílohy V4A - V4D</t>
  </si>
  <si>
    <t>Výdaje celkem</t>
  </si>
  <si>
    <t>celkem</t>
  </si>
  <si>
    <t>Nedočerpané FP k 31.12.2006</t>
  </si>
  <si>
    <t>Nedočerpané FP k 31.12.2007 (+,-)</t>
  </si>
  <si>
    <t>Nedočerpané FP k 31.12.2008 (+,-)</t>
  </si>
  <si>
    <t>Nedočerpané FP k 31.12.2009 (+,-)</t>
  </si>
  <si>
    <t>Nedočerpané FP k  31.12.2010 (+,-)</t>
  </si>
  <si>
    <t>Nedočerpané FP k 31.12.2011 (+,-)</t>
  </si>
  <si>
    <t>Nedočerpané FP k 31.12.2012 (+,-)</t>
  </si>
  <si>
    <t>Nedočerpané FP k 31.12.2013 (+,-)</t>
  </si>
  <si>
    <t>Nedočerpané FP k 31.12.2014 (+,-)</t>
  </si>
  <si>
    <t>Nedočerpané FP k 31.12.2015 (+,-)</t>
  </si>
  <si>
    <t>Mostiště - 1.spl.úvěru Dyje II. (rozbor 2013)</t>
  </si>
  <si>
    <t>příloha V8, V8A,V8B, V8C</t>
  </si>
  <si>
    <t>Mostiště - 2.spl.úvěru Dyje II.(ZM 16.9.2014)</t>
  </si>
  <si>
    <t>Mostiště - 3.spl.úvěru Dyje II. (rozbor 2014)</t>
  </si>
  <si>
    <t>Mostiště - spl.úroků z úvěru 2013+2014 (v r.2015) 299 696 Kč +205 640 Kč</t>
  </si>
  <si>
    <t>Mostiště - 4.spl. úvěru Dyje II. (rozbor 2015)</t>
  </si>
  <si>
    <t>př. V8 2015</t>
  </si>
  <si>
    <t>Mostiště - splátka úroků za r. 2015</t>
  </si>
  <si>
    <t>př. V8A 2015</t>
  </si>
  <si>
    <t>Disponib.zdroje z min. let celkem</t>
  </si>
  <si>
    <t>Výdaje celkem nižší než příjmy běžného roku</t>
  </si>
  <si>
    <r>
      <t xml:space="preserve">Výdaje celkem </t>
    </r>
    <r>
      <rPr>
        <b/>
        <sz val="10"/>
        <rFont val="Arial"/>
        <family val="2"/>
      </rPr>
      <t>vyšší</t>
    </r>
    <r>
      <rPr>
        <sz val="10"/>
        <rFont val="Arial"/>
        <family val="2"/>
      </rPr>
      <t xml:space="preserve"> než příjmy běžného roku</t>
    </r>
  </si>
  <si>
    <t xml:space="preserve"> (zapojení rezervy z min.let)</t>
  </si>
  <si>
    <t>Sportovní zařízení - opravy, údržba</t>
  </si>
  <si>
    <t>Sportovní zařízení - opravy,udržování</t>
  </si>
  <si>
    <t>Nájemné komunikace Olší n.Osl.</t>
  </si>
  <si>
    <t>Občanská komise - kulturní akce</t>
  </si>
  <si>
    <t>Nedočerpané FP k 31.12.2016(+,-)</t>
  </si>
  <si>
    <t>Mostiště - splátka úroků za r. 2016</t>
  </si>
  <si>
    <t>př. V8A 2016</t>
  </si>
  <si>
    <t>př. V8 2016</t>
  </si>
  <si>
    <t>Příspěvek svazku obcí (á 41,99 Kč na obyv.)</t>
  </si>
  <si>
    <t>Příjmy 2018</t>
  </si>
  <si>
    <t>ZŠ Lhotky - přísp.na provoz-převod dotace MŠMT</t>
  </si>
  <si>
    <t>Úprava veřej.prostranství  (u Olší vč.regenerace)</t>
  </si>
  <si>
    <t>Služby peněžních ústavů + pojištění(zákl. 500 tis.Kč)</t>
  </si>
  <si>
    <t>Nedočerpané FP k 31.12.2017(+,-)</t>
  </si>
  <si>
    <t>Mostiště - 5. spl.úvěru Dyje II. (rozbor 2016)</t>
  </si>
  <si>
    <t>Mostiště - 6. spl.úvěru Dyje II. (rozbor 2017)</t>
  </si>
  <si>
    <t>př. V8 2017</t>
  </si>
  <si>
    <t>Mostiště - splátka úroků za r. 2017</t>
  </si>
  <si>
    <t>př. V8A 2017</t>
  </si>
  <si>
    <t>oprava střechy na hasičské zbrojnici - realizace</t>
  </si>
  <si>
    <t>v tis. Kč</t>
  </si>
  <si>
    <t>geodetické práce</t>
  </si>
  <si>
    <t>výkupy pozemků</t>
  </si>
  <si>
    <t>ROZPOČET  VÝDAJŮ  2019 - MÍSTNÍ  ČÁSTI (v tis. Kč)</t>
  </si>
  <si>
    <t>výdaje rozpočt. v zákl.a upr.rozpočtu 2019</t>
  </si>
  <si>
    <r>
      <t xml:space="preserve">k zařazení do RU v r. 2019 - </t>
    </r>
    <r>
      <rPr>
        <b/>
        <sz val="10"/>
        <rFont val="Arial"/>
        <family val="2"/>
      </rPr>
      <t>rozp.opatř.</t>
    </r>
  </si>
  <si>
    <t>zařazeno v základním rozpočtu 2019</t>
  </si>
  <si>
    <t>chodník pro pěší podél silnice III/35433</t>
  </si>
  <si>
    <t>úprava podkroví kulturního domu</t>
  </si>
  <si>
    <t>oprava fasády na kulturním domě</t>
  </si>
  <si>
    <t>oprava fasády na hasičské zbrojnici</t>
  </si>
  <si>
    <t>výměna oken,dveří a vrat na hasičské zbrojnici</t>
  </si>
  <si>
    <t xml:space="preserve">dětské hřiště - doplnění herních prvků </t>
  </si>
  <si>
    <t>výstavba nového rybníku v Hrbově (s podílem dotace)</t>
  </si>
  <si>
    <t>zaměření stávajících rybníků vč. projektu na jejich opravy</t>
  </si>
  <si>
    <t>PD a realizace prodloužení vodovod.řadu - příspěvek SVK</t>
  </si>
  <si>
    <t>vybudování nové obecní cesty vč. výkupu pozemků - Svařenov</t>
  </si>
  <si>
    <t>PD kanalizace Hrbov,Svařenov - příspěvek SVK</t>
  </si>
  <si>
    <t>PD kanalizace Olší nad Oslavou - příspěvek SVK</t>
  </si>
  <si>
    <t>Výdaje zařazené na zákl. návrhu místních komisí - rok 2019</t>
  </si>
  <si>
    <t>veřejné prostranství - údržba, opravy, dohody</t>
  </si>
  <si>
    <t>veřejné osvětlení komunikace</t>
  </si>
  <si>
    <t>Kúsky: herní prvky - dětské hřiště</t>
  </si>
  <si>
    <t>Kúsky: úprava zastávky + vybavení</t>
  </si>
  <si>
    <t>Dolní Radslavice: herní prvky do dětského koutku</t>
  </si>
  <si>
    <t>Dolní Radslavice: úprava a vybavení boudy</t>
  </si>
  <si>
    <t>Dolní Radslavice: oprava kuželny</t>
  </si>
  <si>
    <t>Lhotky: provoz a údržba KD</t>
  </si>
  <si>
    <t>Lhotky: výměna 4 ks oken + 1 x venkovní dveře v KD</t>
  </si>
  <si>
    <t>Lhotky: oprava komunikací</t>
  </si>
  <si>
    <t>Lhotky: přídlažba a asfalt mezi KD a zálivy na kontejnery</t>
  </si>
  <si>
    <t>Lhotky: SDH Lhotky - vybavení zásahové jednotky</t>
  </si>
  <si>
    <t>Lhotky: veřejné osvětlení - údržba, rozšíření</t>
  </si>
  <si>
    <t>Lhotky: herní prvky do dětského koutku + údržba</t>
  </si>
  <si>
    <t>Lhotky: realizace povrchu pro miltifunkční cvičiště</t>
  </si>
  <si>
    <t>Lhotky: výkupy pozemků vč. zaměření</t>
  </si>
  <si>
    <t>Lhotky: nákup stolů a židlí do KD (hospoda)</t>
  </si>
  <si>
    <t>Lhotky: vybudování přístřešku u školky</t>
  </si>
  <si>
    <t>Lhotky: oprava plotu u školky,vstup do školky(chodník,obrub.)</t>
  </si>
  <si>
    <t>Lhotky: veřejné prostranství - nákupy, dohody</t>
  </si>
  <si>
    <t>Kulturní dům-topení,výpočet.technika,internet, nákup nářadí</t>
  </si>
  <si>
    <t>Hasička - výměna oken, dveří, elektroinstalace</t>
  </si>
  <si>
    <t>kulturní dům - rekonstrukce WC a skladu</t>
  </si>
  <si>
    <t>kulturní dům sál - zatepl.stropu vč.SDK, výměna osvětlení</t>
  </si>
  <si>
    <t>Sportovní areál - nákup vybavení, údržba tenis.kurtu,oplocení</t>
  </si>
  <si>
    <t>veřejný rozhlas - opravy hlásičů</t>
  </si>
  <si>
    <t>opravy komunikací</t>
  </si>
  <si>
    <t>oplocení rybníků vč. nátěrů zábradlí</t>
  </si>
  <si>
    <t>veřejné prostranství- prořez stromů,vyčiš.úvozu,nákup vozíku</t>
  </si>
  <si>
    <t>veřejné prostranství-údržba, dohody</t>
  </si>
  <si>
    <t>hasička - vybavení kuchyně</t>
  </si>
  <si>
    <t>oprava kanalizace</t>
  </si>
  <si>
    <t>kulturní dům - údržba,provoz,opravy</t>
  </si>
  <si>
    <t>kulturní dům - vybavení výdejny jídel</t>
  </si>
  <si>
    <t>veřejné prostranství - údržba zeleně, dohody, lavičky</t>
  </si>
  <si>
    <t>vybudování chodníku a parkoviště před MŠ</t>
  </si>
  <si>
    <t>sportovní areál - údržba, opravy,sítě,dohody</t>
  </si>
  <si>
    <t>sportovní areál - PD úpravy areálu (převod akce z r. 2018)</t>
  </si>
  <si>
    <t>kulturní akce, životní jubilea</t>
  </si>
  <si>
    <t>Lhotky: kulturní akce, životní jubilea</t>
  </si>
  <si>
    <t>Dne: 16.1.2019</t>
  </si>
  <si>
    <t>ROZPOČET PŘÍJMŮ  2019 - MÍSTNÍ  ČÁSTI   (v tis. Kč)</t>
  </si>
  <si>
    <t>celkem obyvatel v m.č. = 1 576   14 %</t>
  </si>
  <si>
    <r>
      <t xml:space="preserve">Velké Meziříčí = 9 871 </t>
    </r>
    <r>
      <rPr>
        <b/>
        <sz val="8"/>
        <rFont val="Arial"/>
        <family val="2"/>
      </rPr>
      <t>obyvatel</t>
    </r>
    <r>
      <rPr>
        <b/>
        <sz val="10"/>
        <rFont val="Arial"/>
        <family val="2"/>
      </rPr>
      <t xml:space="preserve">        celkem = 11 447 </t>
    </r>
    <r>
      <rPr>
        <b/>
        <sz val="8"/>
        <rFont val="Arial"/>
        <family val="2"/>
      </rPr>
      <t>obyvatel</t>
    </r>
  </si>
  <si>
    <t>ROZBOR  VÝDAJŮ  2018 - MÍSTNÍ  ČÁSTI (v tis. Kč)</t>
  </si>
  <si>
    <t>Zneškodňování komunálních odpadů</t>
  </si>
  <si>
    <t>MŠ Mostiště -čidlo C02 senzoru do vzduchotech.</t>
  </si>
  <si>
    <t>ZŠ Lhotky - převod dotace MŠMT šablony II.</t>
  </si>
  <si>
    <t>ZŠ Lhotky - převod dotace Kraje Vysočina</t>
  </si>
  <si>
    <t>příspěvek SVK kanalizace Hrbov 2017-nezařazeno</t>
  </si>
  <si>
    <t>KD Hrbov - výměna vchod.dveří do sálu - nezařaz.</t>
  </si>
  <si>
    <t>SDH Hrbov - stříkačka</t>
  </si>
  <si>
    <t>SDH Lhotky sport - dotace</t>
  </si>
  <si>
    <t>SK Sokol Lhotky(dotace v r.2017nezařaz.-ml.+dosp)</t>
  </si>
  <si>
    <t>Stav hosp. místních částí za rok 2018 (příj.-výd.)</t>
  </si>
  <si>
    <t>Rekapitulace rozborů  rozpočtů místních částí 2006-2018</t>
  </si>
  <si>
    <t>Nedočerpané FP k 31.12.2018(+,-)</t>
  </si>
  <si>
    <t>Mostiště - 7. spl.úvěru Dyje II. (rozbor 2018)</t>
  </si>
  <si>
    <t>př. V8 2018</t>
  </si>
  <si>
    <t>100% splaceno</t>
  </si>
  <si>
    <t>Mostiště - splátka úroků za r. 2018</t>
  </si>
  <si>
    <t>př. V8A 2018</t>
  </si>
  <si>
    <t>Dne: 15.1.2019</t>
  </si>
  <si>
    <t>Příjmy 2019</t>
  </si>
  <si>
    <r>
      <t>Příjmy  - Výdaje I. (</t>
    </r>
    <r>
      <rPr>
        <b/>
        <sz val="11"/>
        <rFont val="Arial"/>
        <family val="2"/>
      </rPr>
      <t>REZERVA pro r.2019)</t>
    </r>
  </si>
  <si>
    <t>Rozpočet 2019 -dorovnání zálohy</t>
  </si>
  <si>
    <t>Rezerva místních částí v rozpočtu 2019-záloha v zákl.rozpočtu 2019</t>
  </si>
  <si>
    <t>Dorovnání rozpočtů MČ 2019 (RO při schval.rozpočtů m.č.)</t>
  </si>
  <si>
    <t xml:space="preserve"> - rezerva m.č. r. 2019 dorovnání (P-V I. v ZR - záloha)</t>
  </si>
  <si>
    <t>Rekapitulace disponibilních FP místních částí v r. 2019</t>
  </si>
  <si>
    <t>Převod nevyčerpaných FP z r. 2018-viz.rozbor výdajů 2018</t>
  </si>
  <si>
    <t>Disponibilní zdroje z rozpočtu 2019 (příjmy 2019 -výdaje I.)</t>
  </si>
  <si>
    <t>Stav rezervy: disponibilní FP min.let + rezerva z r. 2019</t>
  </si>
  <si>
    <t>v přebytku 2018 - požadavek fin.odboru - dorovnání zálohy 2019</t>
  </si>
  <si>
    <t>v přebytku 2018 - požadavek fin.odboru na převod neprofinanc.FP</t>
  </si>
  <si>
    <t>výše rezervy 2019</t>
  </si>
  <si>
    <t>výše rezervy+součet akcí v ZR 2019</t>
  </si>
  <si>
    <t>výše rezervy+akce v ZR 2019</t>
  </si>
  <si>
    <t>vodovod SO 03 - ul. Roztrhaná, vč. úpravy PD - příspěvek SVK</t>
  </si>
  <si>
    <t>kulturní dům - rekonstrukce topení v KD</t>
  </si>
  <si>
    <t>Oprava dne: 9.2.2019 (jednání RM 6.2.2019)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</si>
</sst>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u val="single"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F2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A5EDFB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4" borderId="0" xfId="0" applyFill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4" borderId="38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2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5" fillId="6" borderId="38" xfId="0" applyFont="1" applyFill="1" applyBorder="1" applyAlignment="1">
      <alignment horizontal="center"/>
    </xf>
    <xf numFmtId="0" fontId="5" fillId="6" borderId="40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" fillId="0" borderId="2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35" borderId="3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6" borderId="43" xfId="0" applyFont="1" applyFill="1" applyBorder="1" applyAlignment="1">
      <alignment/>
    </xf>
    <xf numFmtId="0" fontId="0" fillId="36" borderId="44" xfId="0" applyFont="1" applyFill="1" applyBorder="1" applyAlignment="1">
      <alignment/>
    </xf>
    <xf numFmtId="0" fontId="0" fillId="36" borderId="24" xfId="0" applyFont="1" applyFill="1" applyBorder="1" applyAlignment="1">
      <alignment horizontal="center"/>
    </xf>
    <xf numFmtId="0" fontId="4" fillId="36" borderId="4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40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65" fontId="0" fillId="0" borderId="44" xfId="0" applyNumberFormat="1" applyBorder="1" applyAlignment="1">
      <alignment/>
    </xf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21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165" fontId="0" fillId="0" borderId="38" xfId="0" applyNumberFormat="1" applyBorder="1" applyAlignment="1">
      <alignment/>
    </xf>
    <xf numFmtId="0" fontId="0" fillId="0" borderId="52" xfId="0" applyBorder="1" applyAlignment="1">
      <alignment horizontal="center"/>
    </xf>
    <xf numFmtId="165" fontId="0" fillId="0" borderId="53" xfId="0" applyNumberFormat="1" applyBorder="1" applyAlignment="1">
      <alignment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/>
    </xf>
    <xf numFmtId="0" fontId="2" fillId="0" borderId="27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33" borderId="5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/>
    </xf>
    <xf numFmtId="0" fontId="15" fillId="6" borderId="42" xfId="0" applyFont="1" applyFill="1" applyBorder="1" applyAlignment="1">
      <alignment/>
    </xf>
    <xf numFmtId="0" fontId="10" fillId="0" borderId="37" xfId="0" applyFont="1" applyBorder="1" applyAlignment="1">
      <alignment wrapText="1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5" fillId="0" borderId="21" xfId="0" applyFont="1" applyFill="1" applyBorder="1" applyAlignment="1">
      <alignment/>
    </xf>
    <xf numFmtId="0" fontId="7" fillId="0" borderId="56" xfId="0" applyFont="1" applyBorder="1" applyAlignment="1">
      <alignment/>
    </xf>
    <xf numFmtId="3" fontId="9" fillId="0" borderId="27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1" fillId="0" borderId="58" xfId="0" applyFont="1" applyBorder="1" applyAlignment="1">
      <alignment/>
    </xf>
    <xf numFmtId="0" fontId="0" fillId="33" borderId="29" xfId="0" applyFont="1" applyFill="1" applyBorder="1" applyAlignment="1">
      <alignment/>
    </xf>
    <xf numFmtId="0" fontId="14" fillId="33" borderId="29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36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0" fillId="3" borderId="66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8" xfId="0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69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71" xfId="0" applyFill="1" applyBorder="1" applyAlignment="1">
      <alignment/>
    </xf>
    <xf numFmtId="0" fontId="0" fillId="3" borderId="3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72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72" xfId="0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0" borderId="72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73" xfId="0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0" borderId="72" xfId="0" applyFont="1" applyFill="1" applyBorder="1" applyAlignment="1">
      <alignment/>
    </xf>
    <xf numFmtId="0" fontId="0" fillId="3" borderId="29" xfId="0" applyFill="1" applyBorder="1" applyAlignment="1">
      <alignment horizontal="center"/>
    </xf>
    <xf numFmtId="0" fontId="0" fillId="0" borderId="75" xfId="0" applyFill="1" applyBorder="1" applyAlignment="1">
      <alignment/>
    </xf>
    <xf numFmtId="0" fontId="0" fillId="0" borderId="76" xfId="0" applyFill="1" applyBorder="1" applyAlignment="1">
      <alignment/>
    </xf>
    <xf numFmtId="0" fontId="0" fillId="3" borderId="7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51" xfId="0" applyFill="1" applyBorder="1" applyAlignment="1">
      <alignment/>
    </xf>
    <xf numFmtId="0" fontId="0" fillId="0" borderId="77" xfId="0" applyFill="1" applyBorder="1" applyAlignment="1">
      <alignment/>
    </xf>
    <xf numFmtId="0" fontId="0" fillId="3" borderId="51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" borderId="7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0" fillId="3" borderId="8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83" xfId="0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4" fillId="0" borderId="65" xfId="0" applyFont="1" applyBorder="1" applyAlignment="1">
      <alignment/>
    </xf>
    <xf numFmtId="3" fontId="5" fillId="3" borderId="52" xfId="0" applyNumberFormat="1" applyFont="1" applyFill="1" applyBorder="1" applyAlignment="1">
      <alignment horizontal="center"/>
    </xf>
    <xf numFmtId="3" fontId="5" fillId="0" borderId="57" xfId="0" applyNumberFormat="1" applyFont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0" borderId="66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0" borderId="56" xfId="0" applyFont="1" applyBorder="1" applyAlignment="1">
      <alignment/>
    </xf>
    <xf numFmtId="0" fontId="4" fillId="0" borderId="28" xfId="0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center"/>
    </xf>
    <xf numFmtId="3" fontId="5" fillId="0" borderId="85" xfId="0" applyNumberFormat="1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5" fillId="0" borderId="41" xfId="0" applyFont="1" applyBorder="1" applyAlignment="1">
      <alignment/>
    </xf>
    <xf numFmtId="3" fontId="5" fillId="0" borderId="38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right"/>
    </xf>
    <xf numFmtId="0" fontId="0" fillId="0" borderId="86" xfId="0" applyBorder="1" applyAlignment="1">
      <alignment/>
    </xf>
    <xf numFmtId="0" fontId="4" fillId="38" borderId="87" xfId="0" applyFont="1" applyFill="1" applyBorder="1" applyAlignment="1">
      <alignment/>
    </xf>
    <xf numFmtId="0" fontId="0" fillId="38" borderId="88" xfId="0" applyFill="1" applyBorder="1" applyAlignment="1">
      <alignment/>
    </xf>
    <xf numFmtId="3" fontId="5" fillId="38" borderId="87" xfId="0" applyNumberFormat="1" applyFont="1" applyFill="1" applyBorder="1" applyAlignment="1">
      <alignment/>
    </xf>
    <xf numFmtId="0" fontId="5" fillId="38" borderId="86" xfId="0" applyFont="1" applyFill="1" applyBorder="1" applyAlignment="1">
      <alignment/>
    </xf>
    <xf numFmtId="3" fontId="5" fillId="38" borderId="86" xfId="0" applyNumberFormat="1" applyFont="1" applyFill="1" applyBorder="1" applyAlignment="1">
      <alignment/>
    </xf>
    <xf numFmtId="3" fontId="5" fillId="38" borderId="88" xfId="0" applyNumberFormat="1" applyFont="1" applyFill="1" applyBorder="1" applyAlignment="1">
      <alignment/>
    </xf>
    <xf numFmtId="3" fontId="4" fillId="0" borderId="37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4" fillId="0" borderId="59" xfId="0" applyFont="1" applyFill="1" applyBorder="1" applyAlignment="1">
      <alignment/>
    </xf>
    <xf numFmtId="0" fontId="0" fillId="0" borderId="58" xfId="0" applyBorder="1" applyAlignment="1">
      <alignment/>
    </xf>
    <xf numFmtId="3" fontId="0" fillId="0" borderId="58" xfId="0" applyNumberFormat="1" applyBorder="1" applyAlignment="1">
      <alignment/>
    </xf>
    <xf numFmtId="0" fontId="0" fillId="0" borderId="59" xfId="0" applyBorder="1" applyAlignment="1">
      <alignment/>
    </xf>
    <xf numFmtId="0" fontId="5" fillId="0" borderId="0" xfId="0" applyFont="1" applyAlignment="1">
      <alignment/>
    </xf>
    <xf numFmtId="0" fontId="0" fillId="0" borderId="89" xfId="0" applyBorder="1" applyAlignment="1">
      <alignment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92" xfId="0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66" xfId="0" applyFont="1" applyBorder="1" applyAlignment="1">
      <alignment/>
    </xf>
    <xf numFmtId="3" fontId="8" fillId="0" borderId="50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66" xfId="0" applyNumberFormat="1" applyFont="1" applyBorder="1" applyAlignment="1">
      <alignment/>
    </xf>
    <xf numFmtId="3" fontId="8" fillId="0" borderId="65" xfId="0" applyNumberFormat="1" applyFont="1" applyBorder="1" applyAlignment="1">
      <alignment/>
    </xf>
    <xf numFmtId="3" fontId="8" fillId="0" borderId="65" xfId="0" applyNumberFormat="1" applyFont="1" applyFill="1" applyBorder="1" applyAlignment="1">
      <alignment/>
    </xf>
    <xf numFmtId="3" fontId="8" fillId="0" borderId="50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8" fillId="38" borderId="50" xfId="0" applyNumberFormat="1" applyFont="1" applyFill="1" applyBorder="1" applyAlignment="1">
      <alignment/>
    </xf>
    <xf numFmtId="3" fontId="8" fillId="38" borderId="38" xfId="0" applyNumberFormat="1" applyFont="1" applyFill="1" applyBorder="1" applyAlignment="1">
      <alignment/>
    </xf>
    <xf numFmtId="3" fontId="8" fillId="38" borderId="40" xfId="0" applyNumberFormat="1" applyFont="1" applyFill="1" applyBorder="1" applyAlignment="1">
      <alignment/>
    </xf>
    <xf numFmtId="3" fontId="8" fillId="38" borderId="4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8" fillId="0" borderId="77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5" fillId="39" borderId="95" xfId="0" applyFont="1" applyFill="1" applyBorder="1" applyAlignment="1">
      <alignment/>
    </xf>
    <xf numFmtId="3" fontId="2" fillId="39" borderId="31" xfId="0" applyNumberFormat="1" applyFont="1" applyFill="1" applyBorder="1" applyAlignment="1">
      <alignment/>
    </xf>
    <xf numFmtId="3" fontId="8" fillId="39" borderId="79" xfId="0" applyNumberFormat="1" applyFont="1" applyFill="1" applyBorder="1" applyAlignment="1">
      <alignment/>
    </xf>
    <xf numFmtId="3" fontId="2" fillId="39" borderId="79" xfId="0" applyNumberFormat="1" applyFont="1" applyFill="1" applyBorder="1" applyAlignment="1">
      <alignment/>
    </xf>
    <xf numFmtId="3" fontId="8" fillId="39" borderId="25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8" fillId="39" borderId="73" xfId="0" applyNumberFormat="1" applyFont="1" applyFill="1" applyBorder="1" applyAlignment="1">
      <alignment/>
    </xf>
    <xf numFmtId="3" fontId="2" fillId="39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0" fillId="13" borderId="0" xfId="0" applyFill="1" applyAlignment="1">
      <alignment/>
    </xf>
    <xf numFmtId="0" fontId="0" fillId="1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15" fillId="40" borderId="17" xfId="0" applyFont="1" applyFill="1" applyBorder="1" applyAlignment="1">
      <alignment/>
    </xf>
    <xf numFmtId="3" fontId="5" fillId="40" borderId="17" xfId="0" applyNumberFormat="1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3" fontId="5" fillId="41" borderId="53" xfId="0" applyNumberFormat="1" applyFont="1" applyFill="1" applyBorder="1" applyAlignment="1">
      <alignment horizontal="center"/>
    </xf>
    <xf numFmtId="3" fontId="5" fillId="41" borderId="55" xfId="0" applyNumberFormat="1" applyFont="1" applyFill="1" applyBorder="1" applyAlignment="1">
      <alignment horizontal="center"/>
    </xf>
    <xf numFmtId="3" fontId="0" fillId="35" borderId="40" xfId="0" applyNumberFormat="1" applyFont="1" applyFill="1" applyBorder="1" applyAlignment="1">
      <alignment horizontal="center"/>
    </xf>
    <xf numFmtId="3" fontId="8" fillId="35" borderId="40" xfId="0" applyNumberFormat="1" applyFont="1" applyFill="1" applyBorder="1" applyAlignment="1">
      <alignment horizontal="center"/>
    </xf>
    <xf numFmtId="3" fontId="0" fillId="35" borderId="67" xfId="0" applyNumberFormat="1" applyFont="1" applyFill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35" borderId="41" xfId="0" applyNumberFormat="1" applyFont="1" applyFill="1" applyBorder="1" applyAlignment="1">
      <alignment horizontal="center"/>
    </xf>
    <xf numFmtId="3" fontId="0" fillId="0" borderId="77" xfId="0" applyNumberFormat="1" applyFont="1" applyBorder="1" applyAlignment="1">
      <alignment horizontal="center"/>
    </xf>
    <xf numFmtId="3" fontId="0" fillId="0" borderId="96" xfId="0" applyNumberFormat="1" applyFont="1" applyBorder="1" applyAlignment="1">
      <alignment horizontal="center"/>
    </xf>
    <xf numFmtId="3" fontId="0" fillId="34" borderId="40" xfId="0" applyNumberFormat="1" applyFill="1" applyBorder="1" applyAlignment="1">
      <alignment horizontal="center"/>
    </xf>
    <xf numFmtId="3" fontId="0" fillId="34" borderId="65" xfId="0" applyNumberFormat="1" applyFill="1" applyBorder="1" applyAlignment="1">
      <alignment horizontal="center"/>
    </xf>
    <xf numFmtId="3" fontId="0" fillId="34" borderId="65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0" fillId="13" borderId="36" xfId="0" applyFont="1" applyFill="1" applyBorder="1" applyAlignment="1">
      <alignment/>
    </xf>
    <xf numFmtId="0" fontId="0" fillId="13" borderId="39" xfId="0" applyFont="1" applyFill="1" applyBorder="1" applyAlignment="1">
      <alignment/>
    </xf>
    <xf numFmtId="3" fontId="0" fillId="13" borderId="21" xfId="0" applyNumberFormat="1" applyFont="1" applyFill="1" applyBorder="1" applyAlignment="1">
      <alignment horizontal="center"/>
    </xf>
    <xf numFmtId="3" fontId="4" fillId="13" borderId="21" xfId="0" applyNumberFormat="1" applyFont="1" applyFill="1" applyBorder="1" applyAlignment="1">
      <alignment horizontal="center"/>
    </xf>
    <xf numFmtId="3" fontId="0" fillId="13" borderId="96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/>
    </xf>
    <xf numFmtId="0" fontId="0" fillId="13" borderId="38" xfId="0" applyFont="1" applyFill="1" applyBorder="1" applyAlignment="1">
      <alignment/>
    </xf>
    <xf numFmtId="3" fontId="0" fillId="13" borderId="40" xfId="0" applyNumberFormat="1" applyFont="1" applyFill="1" applyBorder="1" applyAlignment="1">
      <alignment horizontal="center"/>
    </xf>
    <xf numFmtId="3" fontId="8" fillId="13" borderId="40" xfId="0" applyNumberFormat="1" applyFont="1" applyFill="1" applyBorder="1" applyAlignment="1">
      <alignment horizontal="center"/>
    </xf>
    <xf numFmtId="3" fontId="0" fillId="13" borderId="67" xfId="0" applyNumberFormat="1" applyFont="1" applyFill="1" applyBorder="1" applyAlignment="1">
      <alignment horizontal="center"/>
    </xf>
    <xf numFmtId="0" fontId="0" fillId="13" borderId="42" xfId="0" applyFont="1" applyFill="1" applyBorder="1" applyAlignment="1">
      <alignment/>
    </xf>
    <xf numFmtId="0" fontId="0" fillId="13" borderId="38" xfId="0" applyFont="1" applyFill="1" applyBorder="1" applyAlignment="1">
      <alignment wrapText="1"/>
    </xf>
    <xf numFmtId="3" fontId="0" fillId="13" borderId="40" xfId="0" applyNumberFormat="1" applyFont="1" applyFill="1" applyBorder="1" applyAlignment="1">
      <alignment horizontal="center" vertical="center"/>
    </xf>
    <xf numFmtId="3" fontId="0" fillId="13" borderId="67" xfId="0" applyNumberFormat="1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13" borderId="43" xfId="0" applyFont="1" applyFill="1" applyBorder="1" applyAlignment="1">
      <alignment/>
    </xf>
    <xf numFmtId="0" fontId="0" fillId="13" borderId="44" xfId="0" applyFont="1" applyFill="1" applyBorder="1" applyAlignment="1">
      <alignment wrapText="1"/>
    </xf>
    <xf numFmtId="3" fontId="0" fillId="13" borderId="24" xfId="0" applyNumberFormat="1" applyFont="1" applyFill="1" applyBorder="1" applyAlignment="1">
      <alignment horizontal="center" vertical="center"/>
    </xf>
    <xf numFmtId="3" fontId="8" fillId="13" borderId="24" xfId="0" applyNumberFormat="1" applyFont="1" applyFill="1" applyBorder="1" applyAlignment="1">
      <alignment horizontal="center"/>
    </xf>
    <xf numFmtId="3" fontId="0" fillId="13" borderId="49" xfId="0" applyNumberFormat="1" applyFont="1" applyFill="1" applyBorder="1" applyAlignment="1">
      <alignment horizontal="center" vertical="center"/>
    </xf>
    <xf numFmtId="0" fontId="0" fillId="13" borderId="43" xfId="0" applyFont="1" applyFill="1" applyBorder="1" applyAlignment="1">
      <alignment/>
    </xf>
    <xf numFmtId="0" fontId="0" fillId="13" borderId="44" xfId="0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13" borderId="49" xfId="0" applyNumberFormat="1" applyFont="1" applyFill="1" applyBorder="1" applyAlignment="1">
      <alignment horizontal="center"/>
    </xf>
    <xf numFmtId="0" fontId="0" fillId="13" borderId="74" xfId="0" applyFont="1" applyFill="1" applyBorder="1" applyAlignment="1">
      <alignment/>
    </xf>
    <xf numFmtId="0" fontId="0" fillId="13" borderId="79" xfId="0" applyFont="1" applyFill="1" applyBorder="1" applyAlignment="1">
      <alignment/>
    </xf>
    <xf numFmtId="3" fontId="0" fillId="13" borderId="25" xfId="0" applyNumberFormat="1" applyFont="1" applyFill="1" applyBorder="1" applyAlignment="1">
      <alignment horizontal="center"/>
    </xf>
    <xf numFmtId="3" fontId="8" fillId="13" borderId="25" xfId="0" applyNumberFormat="1" applyFont="1" applyFill="1" applyBorder="1" applyAlignment="1">
      <alignment horizontal="center"/>
    </xf>
    <xf numFmtId="3" fontId="0" fillId="13" borderId="97" xfId="0" applyNumberFormat="1" applyFont="1" applyFill="1" applyBorder="1" applyAlignment="1">
      <alignment horizontal="center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3" borderId="77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8" fillId="42" borderId="99" xfId="0" applyFont="1" applyFill="1" applyBorder="1" applyAlignment="1">
      <alignment/>
    </xf>
    <xf numFmtId="3" fontId="2" fillId="42" borderId="16" xfId="0" applyNumberFormat="1" applyFont="1" applyFill="1" applyBorder="1" applyAlignment="1">
      <alignment/>
    </xf>
    <xf numFmtId="0" fontId="8" fillId="42" borderId="100" xfId="0" applyFont="1" applyFill="1" applyBorder="1" applyAlignment="1">
      <alignment/>
    </xf>
    <xf numFmtId="3" fontId="2" fillId="42" borderId="51" xfId="0" applyNumberFormat="1" applyFont="1" applyFill="1" applyBorder="1" applyAlignment="1">
      <alignment/>
    </xf>
    <xf numFmtId="0" fontId="0" fillId="42" borderId="100" xfId="0" applyFont="1" applyFill="1" applyBorder="1" applyAlignment="1">
      <alignment wrapText="1"/>
    </xf>
    <xf numFmtId="3" fontId="11" fillId="15" borderId="58" xfId="0" applyNumberFormat="1" applyFont="1" applyFill="1" applyBorder="1" applyAlignment="1">
      <alignment horizontal="center"/>
    </xf>
    <xf numFmtId="3" fontId="11" fillId="16" borderId="58" xfId="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3" fontId="4" fillId="36" borderId="53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3" fontId="4" fillId="36" borderId="54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 wrapText="1"/>
    </xf>
    <xf numFmtId="3" fontId="53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13" borderId="66" xfId="0" applyFont="1" applyFill="1" applyBorder="1" applyAlignment="1">
      <alignment horizontal="center" vertical="center" wrapText="1"/>
    </xf>
    <xf numFmtId="0" fontId="0" fillId="13" borderId="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0" fillId="0" borderId="66" xfId="0" applyBorder="1" applyAlignment="1">
      <alignment horizontal="left" vertical="center"/>
    </xf>
    <xf numFmtId="0" fontId="0" fillId="0" borderId="66" xfId="0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C122" sqref="C122"/>
    </sheetView>
  </sheetViews>
  <sheetFormatPr defaultColWidth="9.140625" defaultRowHeight="12.75"/>
  <cols>
    <col min="1" max="1" width="5.28125" style="0" customWidth="1"/>
    <col min="2" max="2" width="52.57421875" style="0" customWidth="1"/>
    <col min="3" max="3" width="14.421875" style="0" customWidth="1"/>
    <col min="4" max="4" width="14.140625" style="0" customWidth="1"/>
    <col min="5" max="5" width="13.8515625" style="0" customWidth="1"/>
    <col min="6" max="6" width="14.140625" style="0" customWidth="1"/>
    <col min="7" max="7" width="13.28125" style="0" customWidth="1"/>
    <col min="9" max="9" width="5.7109375" style="0" customWidth="1"/>
    <col min="10" max="10" width="36.140625" style="0" customWidth="1"/>
  </cols>
  <sheetData>
    <row r="1" spans="1:6" ht="19.5" customHeight="1">
      <c r="A1" s="375" t="s">
        <v>131</v>
      </c>
      <c r="B1" s="375"/>
      <c r="C1" s="375"/>
      <c r="D1" s="375"/>
      <c r="E1" s="375"/>
      <c r="F1" s="375"/>
    </row>
    <row r="2" spans="1:6" ht="10.5" customHeight="1">
      <c r="A2" s="8"/>
      <c r="B2" s="8"/>
      <c r="C2" s="8"/>
      <c r="D2" s="8"/>
      <c r="E2" s="8"/>
      <c r="F2" s="8"/>
    </row>
    <row r="3" spans="1:6" ht="19.5" customHeight="1" thickBot="1">
      <c r="A3" s="8"/>
      <c r="B3" s="8"/>
      <c r="C3" s="8"/>
      <c r="D3" s="8"/>
      <c r="E3" s="8"/>
      <c r="F3" s="8"/>
    </row>
    <row r="4" spans="1:7" ht="12" customHeight="1">
      <c r="A4" s="1"/>
      <c r="B4" s="2" t="s">
        <v>38</v>
      </c>
      <c r="C4" s="62">
        <v>572</v>
      </c>
      <c r="D4" s="62">
        <v>448</v>
      </c>
      <c r="E4" s="62">
        <v>283</v>
      </c>
      <c r="F4" s="62">
        <v>273</v>
      </c>
      <c r="G4" s="3"/>
    </row>
    <row r="5" spans="1:7" ht="15" customHeight="1" thickBot="1">
      <c r="A5" s="4"/>
      <c r="B5" s="5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7" t="s">
        <v>5</v>
      </c>
    </row>
    <row r="6" spans="1:7" ht="15" customHeight="1" thickTop="1">
      <c r="A6" s="33">
        <v>2310</v>
      </c>
      <c r="B6" s="24" t="s">
        <v>17</v>
      </c>
      <c r="C6" s="25">
        <v>57</v>
      </c>
      <c r="D6" s="25">
        <v>45</v>
      </c>
      <c r="E6" s="25">
        <v>28</v>
      </c>
      <c r="F6" s="25">
        <v>27</v>
      </c>
      <c r="G6" s="22">
        <f>SUM(C6:F6)</f>
        <v>157</v>
      </c>
    </row>
    <row r="7" spans="1:7" ht="15" customHeight="1">
      <c r="A7" s="9">
        <v>3639</v>
      </c>
      <c r="B7" s="10" t="s">
        <v>116</v>
      </c>
      <c r="C7" s="11">
        <v>24</v>
      </c>
      <c r="D7" s="11">
        <v>18</v>
      </c>
      <c r="E7" s="11">
        <v>12</v>
      </c>
      <c r="F7" s="11">
        <v>12</v>
      </c>
      <c r="G7" s="12">
        <f>SUM(C7:F7)</f>
        <v>66</v>
      </c>
    </row>
    <row r="8" spans="1:7" ht="15" customHeight="1">
      <c r="A8" s="9">
        <v>2292</v>
      </c>
      <c r="B8" s="10" t="s">
        <v>15</v>
      </c>
      <c r="C8" s="11">
        <v>133</v>
      </c>
      <c r="D8" s="11">
        <v>52</v>
      </c>
      <c r="E8" s="11">
        <v>47</v>
      </c>
      <c r="F8" s="11">
        <v>78</v>
      </c>
      <c r="G8" s="12">
        <f>SUM(C8:F8)</f>
        <v>310</v>
      </c>
    </row>
    <row r="9" spans="1:7" ht="15" customHeight="1">
      <c r="A9" s="9"/>
      <c r="B9" s="26" t="s">
        <v>6</v>
      </c>
      <c r="C9" s="11"/>
      <c r="D9" s="11"/>
      <c r="E9" s="11"/>
      <c r="F9" s="11"/>
      <c r="G9" s="12"/>
    </row>
    <row r="10" spans="1:7" ht="15" customHeight="1">
      <c r="A10" s="9">
        <v>2212</v>
      </c>
      <c r="B10" s="10" t="s">
        <v>7</v>
      </c>
      <c r="C10" s="11">
        <v>53</v>
      </c>
      <c r="D10" s="11">
        <v>42</v>
      </c>
      <c r="E10" s="11">
        <v>31</v>
      </c>
      <c r="F10" s="11">
        <v>120</v>
      </c>
      <c r="G10" s="12">
        <f aca="true" t="shared" si="0" ref="G10:G17">SUM(C10:F10)</f>
        <v>246</v>
      </c>
    </row>
    <row r="11" spans="1:7" ht="15" customHeight="1">
      <c r="A11" s="9">
        <v>3412</v>
      </c>
      <c r="B11" s="10" t="s">
        <v>108</v>
      </c>
      <c r="C11" s="11">
        <v>6</v>
      </c>
      <c r="D11" s="11">
        <v>18</v>
      </c>
      <c r="E11" s="11">
        <v>6</v>
      </c>
      <c r="F11" s="11">
        <v>4</v>
      </c>
      <c r="G11" s="12">
        <f t="shared" si="0"/>
        <v>34</v>
      </c>
    </row>
    <row r="12" spans="1:7" ht="15" customHeight="1">
      <c r="A12" s="9">
        <v>3632</v>
      </c>
      <c r="B12" s="10" t="s">
        <v>8</v>
      </c>
      <c r="C12" s="11">
        <v>65</v>
      </c>
      <c r="D12" s="11">
        <v>0</v>
      </c>
      <c r="E12" s="11">
        <v>0</v>
      </c>
      <c r="F12" s="11">
        <v>0</v>
      </c>
      <c r="G12" s="12">
        <f t="shared" si="0"/>
        <v>65</v>
      </c>
    </row>
    <row r="13" spans="1:7" ht="15" customHeight="1">
      <c r="A13" s="9">
        <v>3631</v>
      </c>
      <c r="B13" s="10" t="s">
        <v>9</v>
      </c>
      <c r="C13" s="11">
        <v>13</v>
      </c>
      <c r="D13" s="11">
        <v>0</v>
      </c>
      <c r="E13" s="11">
        <v>5</v>
      </c>
      <c r="F13" s="11">
        <v>3</v>
      </c>
      <c r="G13" s="12">
        <f t="shared" si="0"/>
        <v>21</v>
      </c>
    </row>
    <row r="14" spans="1:7" ht="15" customHeight="1">
      <c r="A14" s="9">
        <v>3745</v>
      </c>
      <c r="B14" s="10" t="s">
        <v>70</v>
      </c>
      <c r="C14" s="11">
        <v>35</v>
      </c>
      <c r="D14" s="11">
        <v>24</v>
      </c>
      <c r="E14" s="11">
        <v>3</v>
      </c>
      <c r="F14" s="11">
        <v>29</v>
      </c>
      <c r="G14" s="12">
        <f t="shared" si="0"/>
        <v>91</v>
      </c>
    </row>
    <row r="15" spans="1:7" ht="15" customHeight="1">
      <c r="A15" s="9">
        <v>3722</v>
      </c>
      <c r="B15" s="10" t="s">
        <v>18</v>
      </c>
      <c r="C15" s="11">
        <v>564</v>
      </c>
      <c r="D15" s="11">
        <v>298</v>
      </c>
      <c r="E15" s="11">
        <v>209</v>
      </c>
      <c r="F15" s="11">
        <v>193</v>
      </c>
      <c r="G15" s="12">
        <f t="shared" si="0"/>
        <v>1264</v>
      </c>
    </row>
    <row r="16" spans="1:7" ht="15" customHeight="1" thickBot="1">
      <c r="A16" s="34">
        <v>3727</v>
      </c>
      <c r="B16" s="27" t="s">
        <v>19</v>
      </c>
      <c r="C16" s="28">
        <v>136</v>
      </c>
      <c r="D16" s="28">
        <v>87</v>
      </c>
      <c r="E16" s="28">
        <v>60</v>
      </c>
      <c r="F16" s="28">
        <v>68</v>
      </c>
      <c r="G16" s="23">
        <f t="shared" si="0"/>
        <v>351</v>
      </c>
    </row>
    <row r="17" spans="1:10" ht="15" customHeight="1" thickBot="1">
      <c r="A17" s="38">
        <v>1014</v>
      </c>
      <c r="B17" s="37" t="s">
        <v>10</v>
      </c>
      <c r="C17" s="13">
        <v>4</v>
      </c>
      <c r="D17" s="13">
        <v>4</v>
      </c>
      <c r="E17" s="13">
        <v>2</v>
      </c>
      <c r="F17" s="13">
        <v>3</v>
      </c>
      <c r="G17" s="14">
        <f t="shared" si="0"/>
        <v>13</v>
      </c>
      <c r="I17" s="16"/>
      <c r="J17" s="55" t="s">
        <v>132</v>
      </c>
    </row>
    <row r="18" spans="1:7" ht="12.75" customHeight="1">
      <c r="A18" s="38">
        <v>3113</v>
      </c>
      <c r="B18" s="301" t="s">
        <v>11</v>
      </c>
      <c r="C18" s="302">
        <v>1341</v>
      </c>
      <c r="D18" s="302">
        <v>520</v>
      </c>
      <c r="E18" s="302">
        <v>0</v>
      </c>
      <c r="F18" s="302">
        <v>349</v>
      </c>
      <c r="G18" s="303">
        <f aca="true" t="shared" si="1" ref="G18:G30">SUM(C18:F18)</f>
        <v>2210</v>
      </c>
    </row>
    <row r="19" spans="1:10" ht="12.75" customHeight="1">
      <c r="A19" s="76">
        <v>3314</v>
      </c>
      <c r="B19" s="77" t="s">
        <v>36</v>
      </c>
      <c r="C19" s="78">
        <v>19</v>
      </c>
      <c r="D19" s="78">
        <v>0</v>
      </c>
      <c r="E19" s="78">
        <v>0</v>
      </c>
      <c r="F19" s="78">
        <v>0</v>
      </c>
      <c r="G19" s="79">
        <f>SUM(C19:F19)</f>
        <v>19</v>
      </c>
      <c r="I19" s="75"/>
      <c r="J19" s="55"/>
    </row>
    <row r="20" spans="1:10" ht="12.75" customHeight="1">
      <c r="A20" s="53">
        <v>3631</v>
      </c>
      <c r="B20" s="54" t="s">
        <v>12</v>
      </c>
      <c r="C20" s="25">
        <v>80</v>
      </c>
      <c r="D20" s="25">
        <v>63</v>
      </c>
      <c r="E20" s="25">
        <v>34</v>
      </c>
      <c r="F20" s="25">
        <v>40</v>
      </c>
      <c r="G20" s="22">
        <f t="shared" si="1"/>
        <v>217</v>
      </c>
      <c r="I20" s="21"/>
      <c r="J20" s="55" t="s">
        <v>133</v>
      </c>
    </row>
    <row r="21" spans="1:10" ht="12.75" customHeight="1">
      <c r="A21" s="39">
        <v>3392</v>
      </c>
      <c r="B21" s="32" t="s">
        <v>39</v>
      </c>
      <c r="C21" s="11">
        <v>40</v>
      </c>
      <c r="D21" s="11">
        <v>40</v>
      </c>
      <c r="E21" s="11">
        <v>40</v>
      </c>
      <c r="F21" s="11">
        <v>40</v>
      </c>
      <c r="G21" s="12">
        <f t="shared" si="1"/>
        <v>160</v>
      </c>
      <c r="J21" t="s">
        <v>30</v>
      </c>
    </row>
    <row r="22" spans="1:7" ht="12.75" customHeight="1">
      <c r="A22" s="39">
        <v>3399</v>
      </c>
      <c r="B22" s="131" t="s">
        <v>56</v>
      </c>
      <c r="C22" s="11">
        <v>0</v>
      </c>
      <c r="D22" s="11">
        <v>0</v>
      </c>
      <c r="E22" s="11">
        <v>15</v>
      </c>
      <c r="F22" s="11">
        <v>0</v>
      </c>
      <c r="G22" s="12">
        <f>SUM(C22:F22)</f>
        <v>15</v>
      </c>
    </row>
    <row r="23" spans="1:10" ht="12.75" customHeight="1">
      <c r="A23" s="39">
        <v>3745</v>
      </c>
      <c r="B23" s="32" t="s">
        <v>22</v>
      </c>
      <c r="C23" s="11">
        <v>30</v>
      </c>
      <c r="D23" s="11">
        <v>30</v>
      </c>
      <c r="E23" s="11">
        <v>30</v>
      </c>
      <c r="F23" s="11">
        <v>30</v>
      </c>
      <c r="G23" s="12">
        <f t="shared" si="1"/>
        <v>120</v>
      </c>
      <c r="I23" s="295"/>
      <c r="J23" t="s">
        <v>134</v>
      </c>
    </row>
    <row r="24" spans="1:7" ht="12.75" customHeight="1">
      <c r="A24" s="39">
        <v>3745</v>
      </c>
      <c r="B24" s="132" t="s">
        <v>57</v>
      </c>
      <c r="C24" s="11">
        <v>0</v>
      </c>
      <c r="D24" s="11">
        <v>0</v>
      </c>
      <c r="E24" s="11">
        <v>0</v>
      </c>
      <c r="F24" s="11">
        <v>60</v>
      </c>
      <c r="G24" s="12">
        <f>SUM(C24:F24)</f>
        <v>60</v>
      </c>
    </row>
    <row r="25" spans="1:7" ht="12.75" customHeight="1">
      <c r="A25" s="39">
        <v>3632</v>
      </c>
      <c r="B25" s="32" t="s">
        <v>55</v>
      </c>
      <c r="C25" s="11">
        <v>0</v>
      </c>
      <c r="D25" s="11">
        <v>27</v>
      </c>
      <c r="E25" s="11">
        <v>12</v>
      </c>
      <c r="F25" s="11">
        <v>2</v>
      </c>
      <c r="G25" s="12">
        <f>SUM(C25:F25)</f>
        <v>41</v>
      </c>
    </row>
    <row r="26" spans="1:7" ht="15" customHeight="1">
      <c r="A26" s="39">
        <v>5512</v>
      </c>
      <c r="B26" s="32" t="s">
        <v>13</v>
      </c>
      <c r="C26" s="11">
        <v>30</v>
      </c>
      <c r="D26" s="11">
        <v>30</v>
      </c>
      <c r="E26" s="11">
        <v>30</v>
      </c>
      <c r="F26" s="11">
        <v>30</v>
      </c>
      <c r="G26" s="12">
        <f t="shared" si="1"/>
        <v>120</v>
      </c>
    </row>
    <row r="27" spans="1:7" ht="15" customHeight="1">
      <c r="A27" s="39">
        <v>6171</v>
      </c>
      <c r="B27" s="32" t="s">
        <v>14</v>
      </c>
      <c r="C27" s="11">
        <v>20</v>
      </c>
      <c r="D27" s="11">
        <v>10</v>
      </c>
      <c r="E27" s="11">
        <v>15</v>
      </c>
      <c r="F27" s="11">
        <v>10</v>
      </c>
      <c r="G27" s="12">
        <f t="shared" si="1"/>
        <v>55</v>
      </c>
    </row>
    <row r="28" spans="1:7" ht="15" customHeight="1">
      <c r="A28" s="39">
        <v>6112</v>
      </c>
      <c r="B28" s="32" t="s">
        <v>20</v>
      </c>
      <c r="C28" s="11">
        <v>123</v>
      </c>
      <c r="D28" s="11">
        <v>91</v>
      </c>
      <c r="E28" s="11">
        <v>59</v>
      </c>
      <c r="F28" s="11">
        <v>59</v>
      </c>
      <c r="G28" s="12">
        <f t="shared" si="1"/>
        <v>332</v>
      </c>
    </row>
    <row r="29" spans="1:7" ht="15" customHeight="1">
      <c r="A29" s="39">
        <v>6112</v>
      </c>
      <c r="B29" s="32" t="s">
        <v>21</v>
      </c>
      <c r="C29" s="11">
        <v>46</v>
      </c>
      <c r="D29" s="11">
        <v>46</v>
      </c>
      <c r="E29" s="11">
        <v>46</v>
      </c>
      <c r="F29" s="11">
        <v>46</v>
      </c>
      <c r="G29" s="12">
        <f t="shared" si="1"/>
        <v>184</v>
      </c>
    </row>
    <row r="30" spans="1:10" ht="15" customHeight="1" thickBot="1">
      <c r="A30" s="40">
        <v>6320</v>
      </c>
      <c r="B30" s="133" t="s">
        <v>59</v>
      </c>
      <c r="C30" s="15">
        <v>24</v>
      </c>
      <c r="D30" s="15">
        <v>18</v>
      </c>
      <c r="E30" s="15">
        <v>12</v>
      </c>
      <c r="F30" s="15">
        <v>12</v>
      </c>
      <c r="G30" s="29">
        <f t="shared" si="1"/>
        <v>66</v>
      </c>
      <c r="J30" s="55" t="s">
        <v>58</v>
      </c>
    </row>
    <row r="31" spans="1:7" ht="15" customHeight="1" thickBot="1">
      <c r="A31" s="41"/>
      <c r="B31" s="35" t="s">
        <v>24</v>
      </c>
      <c r="C31" s="30">
        <f>SUM(C6:C30)</f>
        <v>2843</v>
      </c>
      <c r="D31" s="30">
        <f>SUM(D6:D30)</f>
        <v>1463</v>
      </c>
      <c r="E31" s="30">
        <f>SUM(E6:E30)</f>
        <v>696</v>
      </c>
      <c r="F31" s="30">
        <f>SUM(F6:F30)</f>
        <v>1215</v>
      </c>
      <c r="G31" s="31">
        <f>SUM(G6:G30)</f>
        <v>6217</v>
      </c>
    </row>
    <row r="32" spans="1:7" ht="15" customHeight="1">
      <c r="A32" s="36"/>
      <c r="B32" s="51"/>
      <c r="C32" s="52"/>
      <c r="D32" s="52"/>
      <c r="E32" s="52"/>
      <c r="F32" s="52"/>
      <c r="G32" s="52"/>
    </row>
    <row r="33" spans="1:7" ht="15" customHeight="1">
      <c r="A33" s="36"/>
      <c r="B33" s="51"/>
      <c r="C33" s="52"/>
      <c r="D33" s="52"/>
      <c r="E33" s="52"/>
      <c r="F33" s="52"/>
      <c r="G33" s="52"/>
    </row>
    <row r="34" spans="1:10" ht="12" customHeight="1" thickBot="1">
      <c r="A34" s="36"/>
      <c r="B34" s="51"/>
      <c r="C34" s="52"/>
      <c r="D34" s="52"/>
      <c r="E34" s="52"/>
      <c r="F34" s="52"/>
      <c r="G34" s="52"/>
      <c r="J34" s="60"/>
    </row>
    <row r="35" spans="1:7" ht="15" customHeight="1">
      <c r="A35" s="376" t="s">
        <v>147</v>
      </c>
      <c r="B35" s="377"/>
      <c r="C35" s="63" t="s">
        <v>25</v>
      </c>
      <c r="D35" s="63" t="s">
        <v>27</v>
      </c>
      <c r="E35" s="63" t="s">
        <v>28</v>
      </c>
      <c r="F35" s="63" t="s">
        <v>31</v>
      </c>
      <c r="G35" s="64" t="s">
        <v>32</v>
      </c>
    </row>
    <row r="36" spans="1:7" ht="15" customHeight="1" thickBot="1">
      <c r="A36" s="71" t="s">
        <v>35</v>
      </c>
      <c r="B36" s="65"/>
      <c r="C36" s="66" t="s">
        <v>128</v>
      </c>
      <c r="D36" s="66" t="s">
        <v>128</v>
      </c>
      <c r="E36" s="66" t="s">
        <v>128</v>
      </c>
      <c r="F36" s="66" t="s">
        <v>128</v>
      </c>
      <c r="G36" s="67">
        <f>SUM(C36:F36)</f>
        <v>0</v>
      </c>
    </row>
    <row r="37" spans="1:7" ht="18" customHeight="1" thickTop="1">
      <c r="A37" s="339"/>
      <c r="B37" s="44" t="s">
        <v>25</v>
      </c>
      <c r="C37" s="46"/>
      <c r="D37" s="46"/>
      <c r="E37" s="46"/>
      <c r="F37" s="46"/>
      <c r="G37" s="47"/>
    </row>
    <row r="38" spans="1:9" ht="18" customHeight="1">
      <c r="A38" s="325">
        <v>2219</v>
      </c>
      <c r="B38" s="326" t="s">
        <v>135</v>
      </c>
      <c r="C38" s="327">
        <v>1000</v>
      </c>
      <c r="D38" s="327"/>
      <c r="E38" s="327"/>
      <c r="F38" s="328"/>
      <c r="G38" s="329">
        <f aca="true" t="shared" si="2" ref="G38:G49">SUM(C38:F38)</f>
        <v>1000</v>
      </c>
      <c r="H38" s="378" t="s">
        <v>134</v>
      </c>
      <c r="I38" s="379"/>
    </row>
    <row r="39" spans="1:9" ht="18" customHeight="1">
      <c r="A39" s="330">
        <v>5512</v>
      </c>
      <c r="B39" s="331" t="s">
        <v>127</v>
      </c>
      <c r="C39" s="332">
        <v>1200</v>
      </c>
      <c r="D39" s="333"/>
      <c r="E39" s="333"/>
      <c r="F39" s="333"/>
      <c r="G39" s="334">
        <f t="shared" si="2"/>
        <v>1200</v>
      </c>
      <c r="H39" s="378"/>
      <c r="I39" s="379"/>
    </row>
    <row r="40" spans="1:9" ht="18.75" customHeight="1">
      <c r="A40" s="335">
        <v>3392</v>
      </c>
      <c r="B40" s="336" t="s">
        <v>136</v>
      </c>
      <c r="C40" s="337">
        <v>300</v>
      </c>
      <c r="D40" s="333"/>
      <c r="E40" s="333"/>
      <c r="F40" s="333"/>
      <c r="G40" s="338">
        <f t="shared" si="2"/>
        <v>300</v>
      </c>
      <c r="H40" s="378"/>
      <c r="I40" s="379"/>
    </row>
    <row r="41" spans="1:9" ht="18.75" customHeight="1">
      <c r="A41" s="335">
        <v>3392</v>
      </c>
      <c r="B41" s="336" t="s">
        <v>137</v>
      </c>
      <c r="C41" s="337">
        <v>100</v>
      </c>
      <c r="D41" s="333"/>
      <c r="E41" s="333"/>
      <c r="F41" s="333"/>
      <c r="G41" s="338">
        <f t="shared" si="2"/>
        <v>100</v>
      </c>
      <c r="H41" s="378"/>
      <c r="I41" s="379"/>
    </row>
    <row r="42" spans="1:9" ht="18.75" customHeight="1">
      <c r="A42" s="335">
        <v>5512</v>
      </c>
      <c r="B42" s="336" t="s">
        <v>138</v>
      </c>
      <c r="C42" s="337">
        <v>100</v>
      </c>
      <c r="D42" s="333"/>
      <c r="E42" s="333"/>
      <c r="F42" s="333"/>
      <c r="G42" s="338">
        <f t="shared" si="2"/>
        <v>100</v>
      </c>
      <c r="H42" s="378"/>
      <c r="I42" s="379"/>
    </row>
    <row r="43" spans="1:9" ht="18.75" customHeight="1">
      <c r="A43" s="335">
        <v>5512</v>
      </c>
      <c r="B43" s="336" t="s">
        <v>139</v>
      </c>
      <c r="C43" s="337">
        <v>220</v>
      </c>
      <c r="D43" s="333"/>
      <c r="E43" s="333"/>
      <c r="F43" s="333"/>
      <c r="G43" s="338">
        <f t="shared" si="2"/>
        <v>220</v>
      </c>
      <c r="H43" s="378"/>
      <c r="I43" s="379"/>
    </row>
    <row r="44" spans="1:9" ht="18.75" customHeight="1">
      <c r="A44" s="341">
        <v>3412</v>
      </c>
      <c r="B44" s="342" t="s">
        <v>140</v>
      </c>
      <c r="C44" s="343">
        <v>250</v>
      </c>
      <c r="D44" s="344"/>
      <c r="E44" s="344"/>
      <c r="F44" s="344"/>
      <c r="G44" s="345">
        <f t="shared" si="2"/>
        <v>250</v>
      </c>
      <c r="H44" s="378"/>
      <c r="I44" s="379"/>
    </row>
    <row r="45" spans="1:9" ht="18.75" customHeight="1">
      <c r="A45" s="335">
        <v>2341</v>
      </c>
      <c r="B45" s="336" t="s">
        <v>141</v>
      </c>
      <c r="C45" s="337"/>
      <c r="D45" s="333"/>
      <c r="E45" s="337">
        <v>700</v>
      </c>
      <c r="F45" s="333"/>
      <c r="G45" s="338">
        <f t="shared" si="2"/>
        <v>700</v>
      </c>
      <c r="H45" s="378"/>
      <c r="I45" s="379"/>
    </row>
    <row r="46" spans="1:9" ht="15.75" customHeight="1">
      <c r="A46" s="335">
        <v>2341</v>
      </c>
      <c r="B46" s="336" t="s">
        <v>142</v>
      </c>
      <c r="C46" s="337"/>
      <c r="D46" s="333"/>
      <c r="E46" s="337">
        <v>150</v>
      </c>
      <c r="F46" s="333"/>
      <c r="G46" s="338">
        <f t="shared" si="2"/>
        <v>150</v>
      </c>
      <c r="H46" s="378"/>
      <c r="I46" s="379"/>
    </row>
    <row r="47" spans="1:9" ht="15" customHeight="1">
      <c r="A47" s="335">
        <v>2310</v>
      </c>
      <c r="B47" s="336" t="s">
        <v>143</v>
      </c>
      <c r="C47" s="337"/>
      <c r="D47" s="333"/>
      <c r="E47" s="337">
        <v>1220</v>
      </c>
      <c r="F47" s="333"/>
      <c r="G47" s="338">
        <f t="shared" si="2"/>
        <v>1220</v>
      </c>
      <c r="H47" s="378"/>
      <c r="I47" s="379"/>
    </row>
    <row r="48" spans="1:9" ht="16.5" customHeight="1">
      <c r="A48" s="335">
        <v>2212</v>
      </c>
      <c r="B48" s="336" t="s">
        <v>144</v>
      </c>
      <c r="C48" s="337"/>
      <c r="D48" s="333"/>
      <c r="E48" s="337">
        <v>500</v>
      </c>
      <c r="F48" s="333"/>
      <c r="G48" s="338">
        <f t="shared" si="2"/>
        <v>500</v>
      </c>
      <c r="H48" s="378"/>
      <c r="I48" s="379"/>
    </row>
    <row r="49" spans="1:9" ht="15" customHeight="1">
      <c r="A49" s="346">
        <v>2321</v>
      </c>
      <c r="B49" s="347" t="s">
        <v>145</v>
      </c>
      <c r="C49" s="348"/>
      <c r="D49" s="344"/>
      <c r="E49" s="348">
        <v>500</v>
      </c>
      <c r="F49" s="344"/>
      <c r="G49" s="349">
        <f t="shared" si="2"/>
        <v>500</v>
      </c>
      <c r="H49" s="378"/>
      <c r="I49" s="379"/>
    </row>
    <row r="50" spans="1:9" ht="18" customHeight="1" thickBot="1">
      <c r="A50" s="350">
        <v>2321</v>
      </c>
      <c r="B50" s="351" t="s">
        <v>146</v>
      </c>
      <c r="C50" s="352"/>
      <c r="D50" s="353"/>
      <c r="E50" s="353"/>
      <c r="F50" s="353">
        <v>500</v>
      </c>
      <c r="G50" s="354">
        <f>SUM(F50)</f>
        <v>500</v>
      </c>
      <c r="H50" s="355"/>
      <c r="I50" s="356"/>
    </row>
    <row r="51" spans="1:7" ht="18" customHeight="1">
      <c r="A51" s="294">
        <v>2310</v>
      </c>
      <c r="B51" s="68" t="s">
        <v>226</v>
      </c>
      <c r="C51" s="313">
        <v>3897</v>
      </c>
      <c r="D51" s="314"/>
      <c r="E51" s="314"/>
      <c r="F51" s="314"/>
      <c r="G51" s="315">
        <f>SUM(C51:F51)</f>
        <v>3897</v>
      </c>
    </row>
    <row r="52" spans="1:7" ht="18" customHeight="1">
      <c r="A52" s="294">
        <v>3745</v>
      </c>
      <c r="B52" s="68" t="s">
        <v>148</v>
      </c>
      <c r="C52" s="313">
        <v>160</v>
      </c>
      <c r="D52" s="314"/>
      <c r="E52" s="314"/>
      <c r="F52" s="314"/>
      <c r="G52" s="315">
        <f>SUM(C52:F52)</f>
        <v>160</v>
      </c>
    </row>
    <row r="53" spans="1:7" ht="18" customHeight="1">
      <c r="A53" s="294">
        <v>3631</v>
      </c>
      <c r="B53" s="68" t="s">
        <v>149</v>
      </c>
      <c r="C53" s="313">
        <v>90</v>
      </c>
      <c r="D53" s="314"/>
      <c r="E53" s="314"/>
      <c r="F53" s="314"/>
      <c r="G53" s="315">
        <f>SUM(C53:F53)</f>
        <v>90</v>
      </c>
    </row>
    <row r="54" spans="1:7" ht="15" customHeight="1">
      <c r="A54" s="48"/>
      <c r="B54" s="43" t="s">
        <v>27</v>
      </c>
      <c r="C54" s="316"/>
      <c r="D54" s="316"/>
      <c r="E54" s="316"/>
      <c r="F54" s="316"/>
      <c r="G54" s="317"/>
    </row>
    <row r="55" spans="1:7" ht="15" customHeight="1">
      <c r="A55" s="49">
        <v>3412</v>
      </c>
      <c r="B55" s="68" t="s">
        <v>150</v>
      </c>
      <c r="C55" s="313"/>
      <c r="D55" s="313">
        <v>100</v>
      </c>
      <c r="E55" s="313"/>
      <c r="F55" s="313"/>
      <c r="G55" s="318">
        <f>SUM(D55:F55)</f>
        <v>100</v>
      </c>
    </row>
    <row r="56" spans="1:7" ht="15" customHeight="1">
      <c r="A56" s="49">
        <v>2221</v>
      </c>
      <c r="B56" s="42" t="s">
        <v>151</v>
      </c>
      <c r="C56" s="313"/>
      <c r="D56" s="313">
        <v>100</v>
      </c>
      <c r="E56" s="313"/>
      <c r="F56" s="313"/>
      <c r="G56" s="318">
        <f>SUM(D56:F56)</f>
        <v>100</v>
      </c>
    </row>
    <row r="57" spans="1:7" ht="15" customHeight="1">
      <c r="A57" s="49">
        <v>3412</v>
      </c>
      <c r="B57" s="42" t="s">
        <v>152</v>
      </c>
      <c r="C57" s="313"/>
      <c r="D57" s="313">
        <v>100</v>
      </c>
      <c r="E57" s="313"/>
      <c r="F57" s="313"/>
      <c r="G57" s="318">
        <f>SUM(D57:F57)</f>
        <v>100</v>
      </c>
    </row>
    <row r="58" spans="1:7" ht="15" customHeight="1">
      <c r="A58" s="49">
        <v>3412</v>
      </c>
      <c r="B58" s="42" t="s">
        <v>153</v>
      </c>
      <c r="C58" s="313"/>
      <c r="D58" s="313">
        <v>100</v>
      </c>
      <c r="E58" s="313"/>
      <c r="F58" s="313"/>
      <c r="G58" s="318">
        <f>SUM(D58:F58)</f>
        <v>100</v>
      </c>
    </row>
    <row r="59" spans="1:7" ht="15" customHeight="1">
      <c r="A59" s="49">
        <v>3412</v>
      </c>
      <c r="B59" s="42" t="s">
        <v>154</v>
      </c>
      <c r="C59" s="313"/>
      <c r="D59" s="313">
        <v>50</v>
      </c>
      <c r="E59" s="313"/>
      <c r="F59" s="313"/>
      <c r="G59" s="318">
        <f>SUM(D59:F59)</f>
        <v>50</v>
      </c>
    </row>
    <row r="60" spans="1:7" ht="15" customHeight="1">
      <c r="A60" s="49">
        <v>3392</v>
      </c>
      <c r="B60" s="42" t="s">
        <v>155</v>
      </c>
      <c r="C60" s="313"/>
      <c r="D60" s="313">
        <v>200</v>
      </c>
      <c r="E60" s="313"/>
      <c r="F60" s="313"/>
      <c r="G60" s="318">
        <f aca="true" t="shared" si="3" ref="G60:G73">SUM(C60:F60)</f>
        <v>200</v>
      </c>
    </row>
    <row r="61" spans="1:7" ht="15" customHeight="1">
      <c r="A61" s="49">
        <v>3392</v>
      </c>
      <c r="B61" s="42" t="s">
        <v>156</v>
      </c>
      <c r="C61" s="313"/>
      <c r="D61" s="313">
        <v>100</v>
      </c>
      <c r="E61" s="313"/>
      <c r="F61" s="313"/>
      <c r="G61" s="318">
        <f t="shared" si="3"/>
        <v>100</v>
      </c>
    </row>
    <row r="62" spans="1:7" ht="15" customHeight="1">
      <c r="A62" s="49">
        <v>2212</v>
      </c>
      <c r="B62" s="42" t="s">
        <v>157</v>
      </c>
      <c r="C62" s="313"/>
      <c r="D62" s="313">
        <v>400</v>
      </c>
      <c r="E62" s="313"/>
      <c r="F62" s="313"/>
      <c r="G62" s="318">
        <f t="shared" si="3"/>
        <v>400</v>
      </c>
    </row>
    <row r="63" spans="1:7" ht="15" customHeight="1">
      <c r="A63" s="49">
        <v>3745</v>
      </c>
      <c r="B63" s="42" t="s">
        <v>158</v>
      </c>
      <c r="C63" s="313"/>
      <c r="D63" s="313">
        <v>400</v>
      </c>
      <c r="E63" s="313"/>
      <c r="F63" s="313"/>
      <c r="G63" s="318">
        <f t="shared" si="3"/>
        <v>400</v>
      </c>
    </row>
    <row r="64" spans="1:7" ht="15" customHeight="1">
      <c r="A64" s="49">
        <v>5512</v>
      </c>
      <c r="B64" s="42" t="s">
        <v>159</v>
      </c>
      <c r="C64" s="313"/>
      <c r="D64" s="313">
        <v>20</v>
      </c>
      <c r="E64" s="313"/>
      <c r="F64" s="313"/>
      <c r="G64" s="318">
        <f t="shared" si="3"/>
        <v>20</v>
      </c>
    </row>
    <row r="65" spans="1:7" ht="15" customHeight="1">
      <c r="A65" s="49">
        <v>3631</v>
      </c>
      <c r="B65" s="42" t="s">
        <v>160</v>
      </c>
      <c r="C65" s="313"/>
      <c r="D65" s="313">
        <v>200</v>
      </c>
      <c r="E65" s="313"/>
      <c r="F65" s="313"/>
      <c r="G65" s="318">
        <f t="shared" si="3"/>
        <v>200</v>
      </c>
    </row>
    <row r="66" spans="1:7" ht="15" customHeight="1">
      <c r="A66" s="49">
        <v>3412</v>
      </c>
      <c r="B66" s="42" t="s">
        <v>161</v>
      </c>
      <c r="C66" s="313"/>
      <c r="D66" s="313">
        <v>130</v>
      </c>
      <c r="E66" s="313"/>
      <c r="F66" s="313"/>
      <c r="G66" s="318">
        <f t="shared" si="3"/>
        <v>130</v>
      </c>
    </row>
    <row r="67" spans="1:7" ht="15" customHeight="1">
      <c r="A67" s="49">
        <v>3412</v>
      </c>
      <c r="B67" s="42" t="s">
        <v>162</v>
      </c>
      <c r="C67" s="313"/>
      <c r="D67" s="313">
        <v>1000</v>
      </c>
      <c r="E67" s="313"/>
      <c r="F67" s="313"/>
      <c r="G67" s="318">
        <f t="shared" si="3"/>
        <v>1000</v>
      </c>
    </row>
    <row r="68" spans="1:7" ht="15" customHeight="1">
      <c r="A68" s="49">
        <v>3639</v>
      </c>
      <c r="B68" s="42" t="s">
        <v>163</v>
      </c>
      <c r="C68" s="313"/>
      <c r="D68" s="313">
        <v>400</v>
      </c>
      <c r="E68" s="313"/>
      <c r="F68" s="313"/>
      <c r="G68" s="318">
        <f t="shared" si="3"/>
        <v>400</v>
      </c>
    </row>
    <row r="69" spans="1:7" ht="15" customHeight="1">
      <c r="A69" s="49">
        <v>3399</v>
      </c>
      <c r="B69" s="42" t="s">
        <v>187</v>
      </c>
      <c r="C69" s="313"/>
      <c r="D69" s="313">
        <v>30</v>
      </c>
      <c r="E69" s="313"/>
      <c r="F69" s="313"/>
      <c r="G69" s="318">
        <f t="shared" si="3"/>
        <v>30</v>
      </c>
    </row>
    <row r="70" spans="1:7" ht="15" customHeight="1">
      <c r="A70" s="49">
        <v>3392</v>
      </c>
      <c r="B70" s="42" t="s">
        <v>164</v>
      </c>
      <c r="C70" s="313"/>
      <c r="D70" s="313">
        <v>80</v>
      </c>
      <c r="E70" s="313"/>
      <c r="F70" s="313"/>
      <c r="G70" s="318">
        <f t="shared" si="3"/>
        <v>80</v>
      </c>
    </row>
    <row r="71" spans="1:7" ht="15" customHeight="1">
      <c r="A71" s="49">
        <v>3111</v>
      </c>
      <c r="B71" s="42" t="s">
        <v>166</v>
      </c>
      <c r="C71" s="313"/>
      <c r="D71" s="313">
        <v>350</v>
      </c>
      <c r="E71" s="313"/>
      <c r="F71" s="313"/>
      <c r="G71" s="318">
        <f t="shared" si="3"/>
        <v>350</v>
      </c>
    </row>
    <row r="72" spans="1:7" ht="15" customHeight="1">
      <c r="A72" s="49">
        <v>2221</v>
      </c>
      <c r="B72" s="42" t="s">
        <v>165</v>
      </c>
      <c r="C72" s="313"/>
      <c r="D72" s="313">
        <v>100</v>
      </c>
      <c r="E72" s="313"/>
      <c r="F72" s="313"/>
      <c r="G72" s="318">
        <f t="shared" si="3"/>
        <v>100</v>
      </c>
    </row>
    <row r="73" spans="1:7" ht="15" customHeight="1">
      <c r="A73" s="49">
        <v>3745</v>
      </c>
      <c r="B73" s="42" t="s">
        <v>167</v>
      </c>
      <c r="C73" s="313"/>
      <c r="D73" s="313">
        <v>500</v>
      </c>
      <c r="E73" s="313"/>
      <c r="F73" s="313"/>
      <c r="G73" s="318">
        <f t="shared" si="3"/>
        <v>500</v>
      </c>
    </row>
    <row r="74" spans="1:7" ht="15" customHeight="1">
      <c r="A74" s="48"/>
      <c r="B74" s="43" t="s">
        <v>28</v>
      </c>
      <c r="C74" s="316"/>
      <c r="D74" s="316"/>
      <c r="E74" s="316"/>
      <c r="F74" s="316"/>
      <c r="G74" s="317"/>
    </row>
    <row r="75" spans="1:9" ht="15" customHeight="1">
      <c r="A75" s="294">
        <v>3392</v>
      </c>
      <c r="B75" s="68" t="s">
        <v>168</v>
      </c>
      <c r="C75" s="313"/>
      <c r="D75" s="313"/>
      <c r="E75" s="313">
        <v>30</v>
      </c>
      <c r="F75" s="313"/>
      <c r="G75" s="318">
        <f aca="true" t="shared" si="4" ref="G75:G87">SUM(E75:F75)</f>
        <v>30</v>
      </c>
      <c r="H75" s="282"/>
      <c r="I75" s="340"/>
    </row>
    <row r="76" spans="1:9" ht="15" customHeight="1">
      <c r="A76" s="294">
        <v>5512</v>
      </c>
      <c r="B76" s="68" t="s">
        <v>169</v>
      </c>
      <c r="C76" s="313"/>
      <c r="D76" s="313"/>
      <c r="E76" s="313">
        <v>65</v>
      </c>
      <c r="F76" s="313"/>
      <c r="G76" s="318">
        <f t="shared" si="4"/>
        <v>65</v>
      </c>
      <c r="H76" s="282"/>
      <c r="I76" s="340"/>
    </row>
    <row r="77" spans="1:9" ht="15" customHeight="1">
      <c r="A77" s="294">
        <v>5512</v>
      </c>
      <c r="B77" s="68" t="s">
        <v>178</v>
      </c>
      <c r="C77" s="313"/>
      <c r="D77" s="313"/>
      <c r="E77" s="313">
        <v>10</v>
      </c>
      <c r="F77" s="313"/>
      <c r="G77" s="318">
        <f>SUM(C77:F77)</f>
        <v>10</v>
      </c>
      <c r="H77" s="282"/>
      <c r="I77" s="340"/>
    </row>
    <row r="78" spans="1:7" ht="14.25" customHeight="1">
      <c r="A78" s="294">
        <v>3392</v>
      </c>
      <c r="B78" s="68" t="s">
        <v>170</v>
      </c>
      <c r="C78" s="313"/>
      <c r="D78" s="313"/>
      <c r="E78" s="313">
        <v>170</v>
      </c>
      <c r="F78" s="313"/>
      <c r="G78" s="318">
        <f t="shared" si="4"/>
        <v>170</v>
      </c>
    </row>
    <row r="79" spans="1:7" ht="15" customHeight="1">
      <c r="A79" s="294">
        <v>3392</v>
      </c>
      <c r="B79" s="68" t="s">
        <v>171</v>
      </c>
      <c r="C79" s="313"/>
      <c r="D79" s="313"/>
      <c r="E79" s="313">
        <v>350</v>
      </c>
      <c r="F79" s="313"/>
      <c r="G79" s="318">
        <f t="shared" si="4"/>
        <v>350</v>
      </c>
    </row>
    <row r="80" spans="1:7" ht="15" customHeight="1">
      <c r="A80" s="294">
        <v>3412</v>
      </c>
      <c r="B80" s="68" t="s">
        <v>172</v>
      </c>
      <c r="C80" s="313"/>
      <c r="D80" s="313"/>
      <c r="E80" s="313">
        <v>40</v>
      </c>
      <c r="F80" s="313"/>
      <c r="G80" s="318">
        <f t="shared" si="4"/>
        <v>40</v>
      </c>
    </row>
    <row r="81" spans="1:7" ht="15" customHeight="1">
      <c r="A81" s="294">
        <v>3341</v>
      </c>
      <c r="B81" s="68" t="s">
        <v>173</v>
      </c>
      <c r="C81" s="313"/>
      <c r="D81" s="313"/>
      <c r="E81" s="313">
        <v>30</v>
      </c>
      <c r="F81" s="313"/>
      <c r="G81" s="318">
        <f t="shared" si="4"/>
        <v>30</v>
      </c>
    </row>
    <row r="82" spans="1:7" ht="15" customHeight="1">
      <c r="A82" s="294">
        <v>2212</v>
      </c>
      <c r="B82" s="68" t="s">
        <v>174</v>
      </c>
      <c r="C82" s="313"/>
      <c r="D82" s="313"/>
      <c r="E82" s="313">
        <v>100</v>
      </c>
      <c r="F82" s="313"/>
      <c r="G82" s="318">
        <f t="shared" si="4"/>
        <v>100</v>
      </c>
    </row>
    <row r="83" spans="1:7" ht="15" customHeight="1">
      <c r="A83" s="294">
        <v>2341</v>
      </c>
      <c r="B83" s="68" t="s">
        <v>175</v>
      </c>
      <c r="C83" s="313"/>
      <c r="D83" s="313"/>
      <c r="E83" s="313">
        <v>30</v>
      </c>
      <c r="F83" s="313"/>
      <c r="G83" s="318">
        <f t="shared" si="4"/>
        <v>30</v>
      </c>
    </row>
    <row r="84" spans="1:7" ht="15" customHeight="1">
      <c r="A84" s="294">
        <v>3745</v>
      </c>
      <c r="B84" s="68" t="s">
        <v>176</v>
      </c>
      <c r="C84" s="313"/>
      <c r="D84" s="313"/>
      <c r="E84" s="313">
        <v>65</v>
      </c>
      <c r="F84" s="313"/>
      <c r="G84" s="318">
        <f t="shared" si="4"/>
        <v>65</v>
      </c>
    </row>
    <row r="85" spans="1:7" ht="15" customHeight="1">
      <c r="A85" s="294">
        <v>3745</v>
      </c>
      <c r="B85" s="68" t="s">
        <v>177</v>
      </c>
      <c r="C85" s="313"/>
      <c r="D85" s="313"/>
      <c r="E85" s="313">
        <v>150</v>
      </c>
      <c r="F85" s="313"/>
      <c r="G85" s="318">
        <f t="shared" si="4"/>
        <v>150</v>
      </c>
    </row>
    <row r="86" spans="1:7" ht="15" customHeight="1">
      <c r="A86" s="294">
        <v>3639</v>
      </c>
      <c r="B86" s="68" t="s">
        <v>129</v>
      </c>
      <c r="C86" s="313"/>
      <c r="D86" s="313"/>
      <c r="E86" s="313">
        <v>20</v>
      </c>
      <c r="F86" s="313"/>
      <c r="G86" s="318">
        <f t="shared" si="4"/>
        <v>20</v>
      </c>
    </row>
    <row r="87" spans="1:7" ht="15" customHeight="1">
      <c r="A87" s="294">
        <v>2321</v>
      </c>
      <c r="B87" s="68" t="s">
        <v>179</v>
      </c>
      <c r="C87" s="313"/>
      <c r="D87" s="313"/>
      <c r="E87" s="313">
        <v>50</v>
      </c>
      <c r="F87" s="313"/>
      <c r="G87" s="318">
        <f t="shared" si="4"/>
        <v>50</v>
      </c>
    </row>
    <row r="88" spans="1:7" ht="15" customHeight="1">
      <c r="A88" s="48"/>
      <c r="B88" s="43" t="s">
        <v>29</v>
      </c>
      <c r="C88" s="316"/>
      <c r="D88" s="316"/>
      <c r="E88" s="319"/>
      <c r="F88" s="316"/>
      <c r="G88" s="320"/>
    </row>
    <row r="89" spans="1:7" ht="15" customHeight="1">
      <c r="A89" s="49">
        <v>3392</v>
      </c>
      <c r="B89" s="42" t="s">
        <v>180</v>
      </c>
      <c r="C89" s="321"/>
      <c r="D89" s="321"/>
      <c r="E89" s="322"/>
      <c r="F89" s="321">
        <v>110</v>
      </c>
      <c r="G89" s="315">
        <f aca="true" t="shared" si="5" ref="G89:G98">SUM(F89)</f>
        <v>110</v>
      </c>
    </row>
    <row r="90" spans="1:7" ht="15" customHeight="1">
      <c r="A90" s="49">
        <v>3392</v>
      </c>
      <c r="B90" s="42" t="s">
        <v>227</v>
      </c>
      <c r="C90" s="321"/>
      <c r="D90" s="321"/>
      <c r="E90" s="322"/>
      <c r="F90" s="321">
        <v>300</v>
      </c>
      <c r="G90" s="315">
        <f t="shared" si="5"/>
        <v>300</v>
      </c>
    </row>
    <row r="91" spans="1:7" ht="15" customHeight="1">
      <c r="A91" s="49">
        <v>3392</v>
      </c>
      <c r="B91" s="42" t="s">
        <v>181</v>
      </c>
      <c r="C91" s="321"/>
      <c r="D91" s="321"/>
      <c r="E91" s="322"/>
      <c r="F91" s="321">
        <v>50</v>
      </c>
      <c r="G91" s="315">
        <f t="shared" si="5"/>
        <v>50</v>
      </c>
    </row>
    <row r="92" spans="1:7" ht="15" customHeight="1">
      <c r="A92" s="49">
        <v>3745</v>
      </c>
      <c r="B92" s="42" t="s">
        <v>182</v>
      </c>
      <c r="C92" s="313"/>
      <c r="D92" s="313"/>
      <c r="E92" s="323"/>
      <c r="F92" s="313">
        <v>110</v>
      </c>
      <c r="G92" s="315">
        <f t="shared" si="5"/>
        <v>110</v>
      </c>
    </row>
    <row r="93" spans="1:7" ht="15" customHeight="1">
      <c r="A93" s="49">
        <v>2219</v>
      </c>
      <c r="B93" s="42" t="s">
        <v>183</v>
      </c>
      <c r="C93" s="313"/>
      <c r="D93" s="313"/>
      <c r="E93" s="323"/>
      <c r="F93" s="313">
        <v>420</v>
      </c>
      <c r="G93" s="315">
        <f t="shared" si="5"/>
        <v>420</v>
      </c>
    </row>
    <row r="94" spans="1:7" ht="15" customHeight="1">
      <c r="A94" s="49">
        <v>3412</v>
      </c>
      <c r="B94" s="42" t="s">
        <v>184</v>
      </c>
      <c r="C94" s="313"/>
      <c r="D94" s="313"/>
      <c r="E94" s="323"/>
      <c r="F94" s="313">
        <v>85</v>
      </c>
      <c r="G94" s="315">
        <f t="shared" si="5"/>
        <v>85</v>
      </c>
    </row>
    <row r="95" spans="1:7" ht="15" customHeight="1">
      <c r="A95" s="49">
        <v>3412</v>
      </c>
      <c r="B95" s="42" t="s">
        <v>185</v>
      </c>
      <c r="C95" s="313"/>
      <c r="D95" s="313"/>
      <c r="E95" s="323"/>
      <c r="F95" s="313">
        <v>800</v>
      </c>
      <c r="G95" s="315">
        <f t="shared" si="5"/>
        <v>800</v>
      </c>
    </row>
    <row r="96" spans="1:7" ht="15" customHeight="1">
      <c r="A96" s="49">
        <v>2212</v>
      </c>
      <c r="B96" s="42" t="s">
        <v>174</v>
      </c>
      <c r="C96" s="313"/>
      <c r="D96" s="313"/>
      <c r="E96" s="323"/>
      <c r="F96" s="313">
        <v>80</v>
      </c>
      <c r="G96" s="315">
        <f t="shared" si="5"/>
        <v>80</v>
      </c>
    </row>
    <row r="97" spans="1:7" ht="15" customHeight="1">
      <c r="A97" s="49">
        <v>3399</v>
      </c>
      <c r="B97" s="42" t="s">
        <v>186</v>
      </c>
      <c r="C97" s="313"/>
      <c r="D97" s="313"/>
      <c r="E97" s="323"/>
      <c r="F97" s="313">
        <v>20</v>
      </c>
      <c r="G97" s="315">
        <f t="shared" si="5"/>
        <v>20</v>
      </c>
    </row>
    <row r="98" spans="1:7" ht="15" customHeight="1" thickBot="1">
      <c r="A98" s="49">
        <v>3639</v>
      </c>
      <c r="B98" s="42" t="s">
        <v>130</v>
      </c>
      <c r="C98" s="313"/>
      <c r="D98" s="313"/>
      <c r="E98" s="323"/>
      <c r="F98" s="313">
        <v>80</v>
      </c>
      <c r="G98" s="315">
        <f t="shared" si="5"/>
        <v>80</v>
      </c>
    </row>
    <row r="99" spans="1:8" ht="15" customHeight="1" thickBot="1">
      <c r="A99" s="56"/>
      <c r="B99" s="45" t="s">
        <v>26</v>
      </c>
      <c r="C99" s="324">
        <f>SUM(C36:C98)</f>
        <v>7317</v>
      </c>
      <c r="D99" s="324">
        <f>SUM(D36:D98)</f>
        <v>4360</v>
      </c>
      <c r="E99" s="324">
        <f>SUM(E36:E98)</f>
        <v>4180</v>
      </c>
      <c r="F99" s="324">
        <f>SUM(F36:F98)</f>
        <v>2555</v>
      </c>
      <c r="G99" s="61" t="s">
        <v>34</v>
      </c>
      <c r="H99" s="69"/>
    </row>
    <row r="100" spans="1:10" ht="15" customHeight="1" thickBot="1">
      <c r="A100" s="70"/>
      <c r="B100" s="130" t="s">
        <v>33</v>
      </c>
      <c r="C100" s="367">
        <f>SUM(C31+C99)</f>
        <v>10160</v>
      </c>
      <c r="D100" s="368">
        <f>SUM(D31+D99)</f>
        <v>5823</v>
      </c>
      <c r="E100" s="367">
        <f>SUM(E31+E99)</f>
        <v>4876</v>
      </c>
      <c r="F100" s="367">
        <f>SUM(F31+F99)</f>
        <v>3770</v>
      </c>
      <c r="G100" s="135"/>
      <c r="H100" s="69"/>
      <c r="I100" s="296"/>
      <c r="J100" s="55" t="s">
        <v>105</v>
      </c>
    </row>
    <row r="101" spans="1:10" ht="15" customHeight="1">
      <c r="A101" s="50"/>
      <c r="B101" s="72" t="s">
        <v>211</v>
      </c>
      <c r="C101" s="136">
        <f>'Rozpočet příjmů 2019 m.č.'!$D$25</f>
        <v>7946.284</v>
      </c>
      <c r="D101" s="136">
        <f>'Rozpočet příjmů 2019 m.č.'!$E$25</f>
        <v>6156.656</v>
      </c>
      <c r="E101" s="136">
        <f>'Rozpočet příjmů 2019 m.č.'!$F$25</f>
        <v>3885.901</v>
      </c>
      <c r="F101" s="136">
        <f>'Rozpočet příjmů 2019 m.č.'!$G$25</f>
        <v>3747.4309999999996</v>
      </c>
      <c r="G101" s="136"/>
      <c r="H101" s="69"/>
      <c r="I101" s="369"/>
      <c r="J101" s="55" t="s">
        <v>106</v>
      </c>
    </row>
    <row r="102" spans="1:10" ht="15" customHeight="1">
      <c r="A102" s="50"/>
      <c r="B102" s="72" t="s">
        <v>24</v>
      </c>
      <c r="C102" s="136">
        <f>C31</f>
        <v>2843</v>
      </c>
      <c r="D102" s="136">
        <f>D31</f>
        <v>1463</v>
      </c>
      <c r="E102" s="136">
        <f>E31</f>
        <v>696</v>
      </c>
      <c r="F102" s="136">
        <f>F31</f>
        <v>1215</v>
      </c>
      <c r="G102" s="136"/>
      <c r="H102" s="69"/>
      <c r="J102" s="55" t="s">
        <v>107</v>
      </c>
    </row>
    <row r="103" spans="1:14" ht="15" customHeight="1">
      <c r="A103" s="50"/>
      <c r="B103" s="72" t="s">
        <v>212</v>
      </c>
      <c r="C103" s="137">
        <f>SUM(C101-C102)</f>
        <v>5103.284</v>
      </c>
      <c r="D103" s="137">
        <f>SUM(D101-D102)</f>
        <v>4693.656</v>
      </c>
      <c r="E103" s="137">
        <f>SUM(E101-E102)</f>
        <v>3189.901</v>
      </c>
      <c r="F103" s="137">
        <f>SUM(F101-F102)</f>
        <v>2532.4309999999996</v>
      </c>
      <c r="G103" s="136">
        <f>SUM(C103:F103)</f>
        <v>15519.271999999997</v>
      </c>
      <c r="H103" s="69"/>
      <c r="N103" s="120"/>
    </row>
    <row r="104" spans="1:14" ht="15" customHeight="1">
      <c r="A104" s="50"/>
      <c r="B104" s="72"/>
      <c r="C104" s="134"/>
      <c r="D104" s="134"/>
      <c r="E104" s="134"/>
      <c r="F104" s="134"/>
      <c r="G104" s="73"/>
      <c r="H104" s="69"/>
      <c r="N104" s="120"/>
    </row>
    <row r="105" spans="1:7" ht="38.25" customHeight="1" thickBot="1">
      <c r="A105" s="50"/>
      <c r="B105" s="19" t="s">
        <v>213</v>
      </c>
      <c r="C105" s="371" t="s">
        <v>224</v>
      </c>
      <c r="D105" s="371" t="s">
        <v>223</v>
      </c>
      <c r="E105" s="371" t="s">
        <v>224</v>
      </c>
      <c r="F105" s="373" t="s">
        <v>225</v>
      </c>
      <c r="G105" s="74" t="s">
        <v>37</v>
      </c>
    </row>
    <row r="106" spans="1:7" ht="30" customHeight="1" thickBot="1">
      <c r="A106" s="50"/>
      <c r="B106" s="122" t="s">
        <v>214</v>
      </c>
      <c r="C106" s="370">
        <v>5070</v>
      </c>
      <c r="D106" s="372">
        <v>1400</v>
      </c>
      <c r="E106" s="372">
        <v>4200</v>
      </c>
      <c r="F106" s="372">
        <v>1270</v>
      </c>
      <c r="G106" s="139">
        <f>SUM(C106:F106)</f>
        <v>11940</v>
      </c>
    </row>
    <row r="107" spans="1:7" ht="18" customHeight="1">
      <c r="A107" s="18"/>
      <c r="B107" s="121" t="s">
        <v>215</v>
      </c>
      <c r="C107" s="57"/>
      <c r="D107" s="58"/>
      <c r="E107" s="58"/>
      <c r="F107" s="58"/>
      <c r="G107" s="59"/>
    </row>
    <row r="108" spans="1:12" ht="18" customHeight="1" thickBot="1">
      <c r="A108" s="18"/>
      <c r="B108" s="118" t="s">
        <v>216</v>
      </c>
      <c r="C108" s="311">
        <f>SUM(C103-C106)</f>
        <v>33.28399999999965</v>
      </c>
      <c r="D108" s="311">
        <f>SUM(D103-D106)</f>
        <v>3293.656</v>
      </c>
      <c r="E108" s="311">
        <f>SUM(E103-E106)</f>
        <v>-1010.0990000000002</v>
      </c>
      <c r="F108" s="311">
        <f>SUM(F103-F106)</f>
        <v>1262.4309999999996</v>
      </c>
      <c r="G108" s="312">
        <f>SUM(C108:F108)</f>
        <v>3579.271999999999</v>
      </c>
      <c r="I108" s="306" t="s">
        <v>221</v>
      </c>
      <c r="J108" s="307"/>
      <c r="K108" s="307"/>
      <c r="L108" s="307"/>
    </row>
    <row r="109" spans="1:7" ht="18" customHeight="1">
      <c r="A109" s="50"/>
      <c r="B109" s="119"/>
      <c r="C109" s="140"/>
      <c r="D109" s="140"/>
      <c r="E109" s="140"/>
      <c r="F109" s="140"/>
      <c r="G109" s="140"/>
    </row>
    <row r="110" spans="1:7" ht="18" customHeight="1">
      <c r="A110" s="50"/>
      <c r="B110" s="129" t="s">
        <v>217</v>
      </c>
      <c r="C110" s="140"/>
      <c r="D110" s="140"/>
      <c r="E110" s="140"/>
      <c r="F110" s="140"/>
      <c r="G110" s="140"/>
    </row>
    <row r="111" spans="1:7" ht="10.5" customHeight="1">
      <c r="A111" s="50"/>
      <c r="B111" s="119"/>
      <c r="C111" s="140"/>
      <c r="D111" s="140"/>
      <c r="E111" s="140"/>
      <c r="F111" s="140"/>
      <c r="G111" s="140"/>
    </row>
    <row r="112" spans="1:12" ht="18" customHeight="1">
      <c r="A112" s="50"/>
      <c r="B112" s="299" t="s">
        <v>218</v>
      </c>
      <c r="C112" s="300">
        <f>'Rozbor výdajů 2018 m.č.'!$C$74</f>
        <v>3081</v>
      </c>
      <c r="D112" s="300">
        <f>'Rozbor výdajů 2018 m.č.'!$E$74</f>
        <v>7633</v>
      </c>
      <c r="E112" s="300">
        <f>'Rozbor výdajů 2018 m.č.'!$G$74</f>
        <v>10124</v>
      </c>
      <c r="F112" s="300">
        <f>'Rozbor výdajů 2018 m.č.'!$I$74</f>
        <v>6377</v>
      </c>
      <c r="G112" s="300">
        <f>SUM(C112:F112)</f>
        <v>27215</v>
      </c>
      <c r="I112" s="308" t="s">
        <v>222</v>
      </c>
      <c r="J112" s="309"/>
      <c r="K112" s="309"/>
      <c r="L112" s="310"/>
    </row>
    <row r="113" spans="1:11" ht="18" customHeight="1" thickBot="1">
      <c r="A113" s="50"/>
      <c r="B113" s="126" t="s">
        <v>219</v>
      </c>
      <c r="C113" s="141">
        <f>C103</f>
        <v>5103.284</v>
      </c>
      <c r="D113" s="141">
        <f>D103</f>
        <v>4693.656</v>
      </c>
      <c r="E113" s="141">
        <f>E103</f>
        <v>3189.901</v>
      </c>
      <c r="F113" s="141">
        <f>F103</f>
        <v>2532.4309999999996</v>
      </c>
      <c r="G113" s="141">
        <f>SUM(C113:F113)</f>
        <v>15519.271999999997</v>
      </c>
      <c r="I113" s="120"/>
      <c r="J113" s="120"/>
      <c r="K113" s="120"/>
    </row>
    <row r="114" spans="1:7" ht="18" customHeight="1" thickBot="1">
      <c r="A114" s="18"/>
      <c r="B114" s="127" t="s">
        <v>220</v>
      </c>
      <c r="C114" s="374">
        <f>SUM(C112:C113)</f>
        <v>8184.284</v>
      </c>
      <c r="D114" s="128">
        <f>SUM(D112:D113)</f>
        <v>12326.655999999999</v>
      </c>
      <c r="E114" s="128">
        <f>SUM(E112:E113)</f>
        <v>13313.901</v>
      </c>
      <c r="F114" s="128">
        <f>SUM(F112:F113)</f>
        <v>8909.431</v>
      </c>
      <c r="G114" s="61">
        <f>SUM(C114:F114)</f>
        <v>42734.272</v>
      </c>
    </row>
    <row r="115" spans="1:7" ht="18" customHeight="1">
      <c r="A115" s="18"/>
      <c r="B115" s="125"/>
      <c r="C115" s="123"/>
      <c r="D115" s="123"/>
      <c r="E115" s="123"/>
      <c r="F115" s="123"/>
      <c r="G115" s="124"/>
    </row>
    <row r="116" spans="1:2" ht="16.5" customHeight="1">
      <c r="A116" s="20"/>
      <c r="B116" t="s">
        <v>16</v>
      </c>
    </row>
    <row r="117" spans="1:3" ht="13.5" customHeight="1">
      <c r="A117" s="17"/>
      <c r="B117" s="55" t="s">
        <v>188</v>
      </c>
      <c r="C117" s="55" t="s">
        <v>23</v>
      </c>
    </row>
    <row r="118" spans="1:2" ht="15.75" customHeight="1">
      <c r="A118" s="17"/>
      <c r="B118" t="s">
        <v>228</v>
      </c>
    </row>
    <row r="119" spans="1:6" ht="15.75" customHeight="1">
      <c r="A119" s="17"/>
      <c r="C119" s="123"/>
      <c r="D119" s="124"/>
      <c r="E119" s="124"/>
      <c r="F119" s="124"/>
    </row>
    <row r="120" ht="15.75" customHeight="1">
      <c r="A120" s="17"/>
    </row>
  </sheetData>
  <sheetProtection/>
  <mergeCells count="3">
    <mergeCell ref="A1:F1"/>
    <mergeCell ref="A35:B35"/>
    <mergeCell ref="H38:I49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0.2890625" style="0" customWidth="1"/>
    <col min="4" max="4" width="14.421875" style="0" customWidth="1"/>
    <col min="5" max="5" width="14.140625" style="0" customWidth="1"/>
    <col min="6" max="6" width="13.8515625" style="0" customWidth="1"/>
    <col min="7" max="7" width="14.140625" style="0" customWidth="1"/>
    <col min="8" max="8" width="13.28125" style="0" customWidth="1"/>
  </cols>
  <sheetData>
    <row r="2" spans="1:7" ht="18">
      <c r="A2" s="375" t="s">
        <v>189</v>
      </c>
      <c r="B2" s="375"/>
      <c r="C2" s="375"/>
      <c r="D2" s="375"/>
      <c r="E2" s="375"/>
      <c r="F2" s="375"/>
      <c r="G2" s="375"/>
    </row>
    <row r="3" spans="1:8" ht="18.75" thickBot="1">
      <c r="A3" s="8"/>
      <c r="B3" s="80" t="s">
        <v>190</v>
      </c>
      <c r="C3" s="80"/>
      <c r="D3" s="380" t="s">
        <v>191</v>
      </c>
      <c r="E3" s="380"/>
      <c r="F3" s="380"/>
      <c r="G3" s="380"/>
      <c r="H3" s="55"/>
    </row>
    <row r="4" spans="1:8" ht="12.75">
      <c r="A4" s="1"/>
      <c r="B4" s="81" t="s">
        <v>40</v>
      </c>
      <c r="C4" s="2"/>
      <c r="D4" s="82">
        <v>572</v>
      </c>
      <c r="E4" s="82">
        <v>448</v>
      </c>
      <c r="F4" s="82">
        <v>283</v>
      </c>
      <c r="G4" s="82">
        <v>273</v>
      </c>
      <c r="H4" s="3"/>
    </row>
    <row r="5" spans="1:8" ht="13.5" thickBot="1">
      <c r="A5" s="4" t="s">
        <v>41</v>
      </c>
      <c r="B5" s="5" t="s">
        <v>0</v>
      </c>
      <c r="C5" s="5"/>
      <c r="D5" s="6" t="s">
        <v>1</v>
      </c>
      <c r="E5" s="6" t="s">
        <v>2</v>
      </c>
      <c r="F5" s="6" t="s">
        <v>3</v>
      </c>
      <c r="G5" s="6" t="s">
        <v>4</v>
      </c>
      <c r="H5" s="7" t="s">
        <v>5</v>
      </c>
    </row>
    <row r="6" spans="1:8" ht="13.5" thickTop="1">
      <c r="A6" s="83">
        <v>1111</v>
      </c>
      <c r="B6" s="84" t="s">
        <v>42</v>
      </c>
      <c r="C6" s="85"/>
      <c r="D6" s="86">
        <f>B7*D4</f>
        <v>1781.2079999999999</v>
      </c>
      <c r="E6" s="86">
        <f>B7*E4</f>
        <v>1395.072</v>
      </c>
      <c r="F6" s="86">
        <f>B7*F4</f>
        <v>881.262</v>
      </c>
      <c r="G6" s="86">
        <f>B7*G4</f>
        <v>850.122</v>
      </c>
      <c r="H6" s="87">
        <f>SUM(D6:G6)</f>
        <v>4907.664</v>
      </c>
    </row>
    <row r="7" spans="1:8" ht="12.75">
      <c r="A7" s="88"/>
      <c r="B7" s="89">
        <v>3.114</v>
      </c>
      <c r="C7" s="90"/>
      <c r="D7" s="91"/>
      <c r="E7" s="91"/>
      <c r="F7" s="91"/>
      <c r="G7" s="91"/>
      <c r="H7" s="92"/>
    </row>
    <row r="8" spans="1:8" ht="12.75">
      <c r="A8" s="93">
        <v>1112</v>
      </c>
      <c r="B8" s="94" t="s">
        <v>43</v>
      </c>
      <c r="C8" s="95"/>
      <c r="D8" s="96">
        <f>B9*D4</f>
        <v>41.756</v>
      </c>
      <c r="E8" s="96">
        <f>B9*E4</f>
        <v>32.704</v>
      </c>
      <c r="F8" s="96">
        <f>B9*F4</f>
        <v>20.659</v>
      </c>
      <c r="G8" s="96">
        <f>B9*G4</f>
        <v>19.929</v>
      </c>
      <c r="H8" s="97">
        <f>SUM(D8:G8)</f>
        <v>115.048</v>
      </c>
    </row>
    <row r="9" spans="1:8" ht="12.75">
      <c r="A9" s="88"/>
      <c r="B9" s="89">
        <v>0.073</v>
      </c>
      <c r="C9" s="90"/>
      <c r="D9" s="91"/>
      <c r="E9" s="91"/>
      <c r="F9" s="91"/>
      <c r="G9" s="91"/>
      <c r="H9" s="92"/>
    </row>
    <row r="10" spans="1:8" ht="12.75">
      <c r="A10" s="83">
        <v>1113</v>
      </c>
      <c r="B10" s="84" t="s">
        <v>44</v>
      </c>
      <c r="C10" s="85"/>
      <c r="D10" s="86">
        <f>B11*D4</f>
        <v>165.308</v>
      </c>
      <c r="E10" s="86">
        <f>B11*E4</f>
        <v>129.47199999999998</v>
      </c>
      <c r="F10" s="86">
        <f>B11*F4</f>
        <v>81.78699999999999</v>
      </c>
      <c r="G10" s="86">
        <f>B11*G4</f>
        <v>78.89699999999999</v>
      </c>
      <c r="H10" s="87">
        <f>SUM(D10:G10)</f>
        <v>455.46399999999994</v>
      </c>
    </row>
    <row r="11" spans="1:8" ht="12.75">
      <c r="A11" s="83"/>
      <c r="B11" s="98">
        <v>0.289</v>
      </c>
      <c r="C11" s="85"/>
      <c r="D11" s="86"/>
      <c r="E11" s="86"/>
      <c r="F11" s="86"/>
      <c r="G11" s="86"/>
      <c r="H11" s="87"/>
    </row>
    <row r="12" spans="1:8" ht="12.75">
      <c r="A12" s="93">
        <v>1121</v>
      </c>
      <c r="B12" s="94" t="s">
        <v>45</v>
      </c>
      <c r="C12" s="95"/>
      <c r="D12" s="96">
        <f>B13*D4</f>
        <v>1517.516</v>
      </c>
      <c r="E12" s="96">
        <f>B13*E4</f>
        <v>1188.544</v>
      </c>
      <c r="F12" s="96">
        <f>B13*F4</f>
        <v>750.799</v>
      </c>
      <c r="G12" s="96">
        <f>B13*G4</f>
        <v>724.269</v>
      </c>
      <c r="H12" s="97">
        <f>SUM(D12:G12)</f>
        <v>4181.128000000001</v>
      </c>
    </row>
    <row r="13" spans="1:8" ht="12.75">
      <c r="A13" s="88"/>
      <c r="B13" s="89">
        <v>2.653</v>
      </c>
      <c r="C13" s="90"/>
      <c r="D13" s="91"/>
      <c r="E13" s="91"/>
      <c r="F13" s="91"/>
      <c r="G13" s="91"/>
      <c r="H13" s="92"/>
    </row>
    <row r="14" spans="1:8" ht="12.75">
      <c r="A14" s="93">
        <v>1211</v>
      </c>
      <c r="B14" s="94" t="s">
        <v>46</v>
      </c>
      <c r="C14" s="95"/>
      <c r="D14" s="96">
        <f>B15*D4</f>
        <v>3731.728</v>
      </c>
      <c r="E14" s="96">
        <f>B15*E4</f>
        <v>2922.752</v>
      </c>
      <c r="F14" s="96">
        <f>B15*F4</f>
        <v>1846.292</v>
      </c>
      <c r="G14" s="96">
        <f>B15*G4</f>
        <v>1781.052</v>
      </c>
      <c r="H14" s="97">
        <f>SUM(D14:G14)</f>
        <v>10281.823999999999</v>
      </c>
    </row>
    <row r="15" spans="1:8" ht="12.75">
      <c r="A15" s="88"/>
      <c r="B15" s="89">
        <v>6.524</v>
      </c>
      <c r="C15" s="90"/>
      <c r="D15" s="91"/>
      <c r="E15" s="91"/>
      <c r="F15" s="91"/>
      <c r="G15" s="91"/>
      <c r="H15" s="92"/>
    </row>
    <row r="16" spans="1:8" ht="12.75">
      <c r="A16" s="93">
        <v>1511</v>
      </c>
      <c r="B16" s="94" t="s">
        <v>47</v>
      </c>
      <c r="C16" s="95"/>
      <c r="D16" s="96">
        <f>B17*D4</f>
        <v>339.768</v>
      </c>
      <c r="E16" s="96">
        <f>B17*E4</f>
        <v>266.11199999999997</v>
      </c>
      <c r="F16" s="96">
        <f>B17*F4</f>
        <v>168.102</v>
      </c>
      <c r="G16" s="96">
        <f>B17*G4</f>
        <v>162.162</v>
      </c>
      <c r="H16" s="97">
        <f>SUM(D16:G16)</f>
        <v>936.1439999999999</v>
      </c>
    </row>
    <row r="17" spans="1:8" ht="13.5" thickBot="1">
      <c r="A17" s="99"/>
      <c r="B17" s="100">
        <v>0.594</v>
      </c>
      <c r="C17" s="101"/>
      <c r="D17" s="101"/>
      <c r="E17" s="101"/>
      <c r="F17" s="101"/>
      <c r="G17" s="101"/>
      <c r="H17" s="102"/>
    </row>
    <row r="18" spans="1:10" ht="12.75">
      <c r="A18" s="83">
        <v>1337</v>
      </c>
      <c r="B18" s="84" t="s">
        <v>48</v>
      </c>
      <c r="C18" s="62"/>
      <c r="D18" s="62">
        <v>273</v>
      </c>
      <c r="E18" s="62">
        <v>209</v>
      </c>
      <c r="F18" s="62">
        <v>134</v>
      </c>
      <c r="G18" s="62">
        <v>127</v>
      </c>
      <c r="H18" s="103">
        <f>SUM(D18:G18)</f>
        <v>743</v>
      </c>
      <c r="J18" t="s">
        <v>23</v>
      </c>
    </row>
    <row r="19" spans="1:8" ht="12.75">
      <c r="A19" s="83"/>
      <c r="B19" s="84" t="s">
        <v>49</v>
      </c>
      <c r="C19" s="90"/>
      <c r="D19" s="90"/>
      <c r="E19" s="90"/>
      <c r="F19" s="90"/>
      <c r="G19" s="90"/>
      <c r="H19" s="104"/>
    </row>
    <row r="20" spans="1:8" ht="12.75">
      <c r="A20" s="93">
        <v>1341</v>
      </c>
      <c r="B20" s="105" t="s">
        <v>50</v>
      </c>
      <c r="C20" s="95"/>
      <c r="D20" s="95">
        <v>7</v>
      </c>
      <c r="E20" s="95">
        <v>5</v>
      </c>
      <c r="F20" s="95">
        <v>3</v>
      </c>
      <c r="G20" s="95">
        <v>4</v>
      </c>
      <c r="H20" s="106">
        <f>SUM(D20:G20)</f>
        <v>19</v>
      </c>
    </row>
    <row r="21" spans="1:8" ht="12.75">
      <c r="A21" s="88"/>
      <c r="B21" s="107"/>
      <c r="C21" s="90"/>
      <c r="D21" s="90"/>
      <c r="E21" s="90"/>
      <c r="F21" s="90"/>
      <c r="G21" s="90"/>
      <c r="H21" s="104"/>
    </row>
    <row r="22" spans="1:8" ht="12.75">
      <c r="A22" s="93"/>
      <c r="B22" s="105" t="s">
        <v>51</v>
      </c>
      <c r="C22" s="85"/>
      <c r="D22" s="85">
        <v>11</v>
      </c>
      <c r="E22" s="85">
        <v>0</v>
      </c>
      <c r="F22" s="85">
        <v>0</v>
      </c>
      <c r="G22" s="85">
        <v>0</v>
      </c>
      <c r="H22" s="106">
        <f>SUM(D22:G22)</f>
        <v>11</v>
      </c>
    </row>
    <row r="23" spans="1:8" ht="12.75">
      <c r="A23" s="88"/>
      <c r="B23" s="107" t="s">
        <v>52</v>
      </c>
      <c r="C23" s="85"/>
      <c r="D23" s="85">
        <v>16</v>
      </c>
      <c r="E23" s="85">
        <v>8</v>
      </c>
      <c r="F23" s="85">
        <v>0</v>
      </c>
      <c r="G23" s="85">
        <v>0</v>
      </c>
      <c r="H23" s="104">
        <f>SUM(D23:G23)</f>
        <v>24</v>
      </c>
    </row>
    <row r="24" spans="1:8" ht="13.5" thickBot="1">
      <c r="A24" s="93"/>
      <c r="B24" s="105" t="s">
        <v>53</v>
      </c>
      <c r="C24" s="95"/>
      <c r="D24" s="108">
        <v>62</v>
      </c>
      <c r="E24" s="95">
        <v>0</v>
      </c>
      <c r="F24" s="95">
        <v>0</v>
      </c>
      <c r="G24" s="95">
        <v>0</v>
      </c>
      <c r="H24" s="106">
        <f>SUM(D24:G24)</f>
        <v>62</v>
      </c>
    </row>
    <row r="25" spans="1:8" ht="15.75" thickBot="1">
      <c r="A25" s="109"/>
      <c r="B25" s="110" t="s">
        <v>54</v>
      </c>
      <c r="C25" s="110"/>
      <c r="D25" s="111">
        <f>SUM(D6:D24)</f>
        <v>7946.284</v>
      </c>
      <c r="E25" s="111">
        <f>SUM(E6:E24)</f>
        <v>6156.656</v>
      </c>
      <c r="F25" s="112">
        <f>SUM(F6:F24)</f>
        <v>3885.901</v>
      </c>
      <c r="G25" s="111">
        <f>SUM(G6:G24)</f>
        <v>3747.4309999999996</v>
      </c>
      <c r="H25" s="113">
        <f>SUM(H6:H24)</f>
        <v>21736.271999999997</v>
      </c>
    </row>
    <row r="26" spans="1:8" ht="12.75">
      <c r="A26" s="36"/>
      <c r="B26" s="36"/>
      <c r="C26" s="17"/>
      <c r="D26" s="114"/>
      <c r="E26" s="114"/>
      <c r="F26" s="114"/>
      <c r="G26" s="114"/>
      <c r="H26" s="115"/>
    </row>
    <row r="27" spans="1:8" ht="12.75">
      <c r="A27" s="36"/>
      <c r="B27" s="36" t="s">
        <v>16</v>
      </c>
      <c r="C27" s="17"/>
      <c r="D27" s="114"/>
      <c r="E27" s="114"/>
      <c r="F27" s="114"/>
      <c r="G27" s="114"/>
      <c r="H27" s="115"/>
    </row>
    <row r="28" spans="1:8" ht="12.75">
      <c r="A28" s="17"/>
      <c r="B28" s="50" t="s">
        <v>188</v>
      </c>
      <c r="C28" s="17"/>
      <c r="D28" s="114"/>
      <c r="E28" s="114"/>
      <c r="F28" s="114"/>
      <c r="G28" s="114"/>
      <c r="H28" s="115"/>
    </row>
    <row r="29" spans="1:8" ht="12.75">
      <c r="A29" s="17"/>
      <c r="B29" s="17"/>
      <c r="C29" s="17"/>
      <c r="D29" s="114"/>
      <c r="E29" s="114"/>
      <c r="F29" s="114"/>
      <c r="G29" s="114"/>
      <c r="H29" s="115"/>
    </row>
    <row r="30" spans="1:8" ht="15">
      <c r="A30" s="20"/>
      <c r="B30" s="20"/>
      <c r="C30" s="20"/>
      <c r="D30" s="116"/>
      <c r="E30" s="116"/>
      <c r="F30" s="116"/>
      <c r="G30" s="116"/>
      <c r="H30" s="116"/>
    </row>
    <row r="31" spans="1:8" ht="15">
      <c r="A31" s="20"/>
      <c r="B31" s="20"/>
      <c r="C31" s="20"/>
      <c r="D31" s="116"/>
      <c r="E31" s="117"/>
      <c r="F31" s="117"/>
      <c r="G31" s="117"/>
      <c r="H31" s="116"/>
    </row>
  </sheetData>
  <sheetProtection/>
  <mergeCells count="2">
    <mergeCell ref="A2:G2"/>
    <mergeCell ref="D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49">
      <selection activeCell="I74" sqref="I74"/>
    </sheetView>
  </sheetViews>
  <sheetFormatPr defaultColWidth="9.140625" defaultRowHeight="12.75"/>
  <cols>
    <col min="1" max="1" width="7.7109375" style="0" customWidth="1"/>
    <col min="2" max="2" width="43.28125" style="0" customWidth="1"/>
    <col min="3" max="3" width="10.140625" style="0" customWidth="1"/>
    <col min="4" max="4" width="9.57421875" style="0" customWidth="1"/>
    <col min="5" max="5" width="8.7109375" style="0" customWidth="1"/>
    <col min="6" max="6" width="9.28125" style="0" customWidth="1"/>
    <col min="7" max="7" width="10.140625" style="0" customWidth="1"/>
    <col min="8" max="9" width="9.00390625" style="0" customWidth="1"/>
    <col min="10" max="10" width="10.140625" style="0" customWidth="1"/>
    <col min="11" max="11" width="11.8515625" style="0" customWidth="1"/>
    <col min="12" max="12" width="15.8515625" style="0" customWidth="1"/>
  </cols>
  <sheetData>
    <row r="1" spans="1:16" ht="36.75" customHeight="1" thickBot="1">
      <c r="A1" s="375" t="s">
        <v>192</v>
      </c>
      <c r="B1" s="375"/>
      <c r="C1" s="375"/>
      <c r="D1" s="375"/>
      <c r="E1" s="375"/>
      <c r="F1" s="375"/>
      <c r="G1" s="375"/>
      <c r="H1" s="375"/>
      <c r="I1" s="375"/>
      <c r="J1" s="8"/>
      <c r="O1" s="138"/>
      <c r="P1" s="138"/>
    </row>
    <row r="2" spans="1:16" ht="12.75">
      <c r="A2" s="1"/>
      <c r="B2" s="142"/>
      <c r="C2" s="143" t="s">
        <v>25</v>
      </c>
      <c r="D2" s="144" t="s">
        <v>60</v>
      </c>
      <c r="E2" s="145" t="s">
        <v>27</v>
      </c>
      <c r="F2" s="145" t="s">
        <v>61</v>
      </c>
      <c r="G2" s="143" t="s">
        <v>28</v>
      </c>
      <c r="H2" s="144" t="s">
        <v>62</v>
      </c>
      <c r="I2" s="145" t="s">
        <v>31</v>
      </c>
      <c r="J2" s="145" t="s">
        <v>61</v>
      </c>
      <c r="K2" s="146"/>
      <c r="O2" s="138"/>
      <c r="P2" s="138"/>
    </row>
    <row r="3" spans="1:16" ht="12.75">
      <c r="A3" s="147"/>
      <c r="B3" s="148"/>
      <c r="C3" s="149" t="s">
        <v>63</v>
      </c>
      <c r="D3" s="150" t="s">
        <v>64</v>
      </c>
      <c r="E3" s="151" t="s">
        <v>63</v>
      </c>
      <c r="F3" s="152" t="s">
        <v>64</v>
      </c>
      <c r="G3" s="149" t="s">
        <v>63</v>
      </c>
      <c r="H3" s="150" t="s">
        <v>64</v>
      </c>
      <c r="I3" s="151" t="s">
        <v>63</v>
      </c>
      <c r="J3" s="152" t="s">
        <v>64</v>
      </c>
      <c r="K3" s="153" t="s">
        <v>32</v>
      </c>
      <c r="O3" s="138"/>
      <c r="P3" s="138"/>
    </row>
    <row r="4" spans="1:16" ht="13.5" thickBot="1">
      <c r="A4" s="154" t="s">
        <v>35</v>
      </c>
      <c r="B4" s="155" t="s">
        <v>0</v>
      </c>
      <c r="C4" s="156">
        <v>2018</v>
      </c>
      <c r="D4" s="157">
        <v>2018</v>
      </c>
      <c r="E4" s="158">
        <v>2018</v>
      </c>
      <c r="F4" s="159">
        <v>2018</v>
      </c>
      <c r="G4" s="156">
        <v>2018</v>
      </c>
      <c r="H4" s="157">
        <v>2018</v>
      </c>
      <c r="I4" s="158">
        <v>2018</v>
      </c>
      <c r="J4" s="159">
        <v>2018</v>
      </c>
      <c r="K4" s="160" t="s">
        <v>64</v>
      </c>
      <c r="O4" s="138"/>
      <c r="P4" s="138"/>
    </row>
    <row r="5" spans="1:16" ht="13.5" thickTop="1">
      <c r="A5" s="161">
        <v>2310</v>
      </c>
      <c r="B5" s="162" t="s">
        <v>17</v>
      </c>
      <c r="C5" s="163">
        <v>58</v>
      </c>
      <c r="D5" s="164">
        <v>58</v>
      </c>
      <c r="E5" s="165">
        <v>43</v>
      </c>
      <c r="F5" s="166">
        <v>43</v>
      </c>
      <c r="G5" s="167">
        <v>28</v>
      </c>
      <c r="H5" s="164">
        <v>28</v>
      </c>
      <c r="I5" s="165">
        <v>28</v>
      </c>
      <c r="J5" s="166">
        <v>28</v>
      </c>
      <c r="K5" s="168">
        <f>SUM(D5+F5+H5+J5)</f>
        <v>157</v>
      </c>
      <c r="L5" s="381" t="s">
        <v>65</v>
      </c>
      <c r="O5" s="138"/>
      <c r="P5" s="138"/>
    </row>
    <row r="6" spans="1:16" ht="12.75">
      <c r="A6" s="169">
        <v>3639</v>
      </c>
      <c r="B6" s="170" t="s">
        <v>116</v>
      </c>
      <c r="C6" s="171">
        <v>24</v>
      </c>
      <c r="D6" s="172">
        <v>24</v>
      </c>
      <c r="E6" s="173">
        <v>18</v>
      </c>
      <c r="F6" s="174">
        <v>18</v>
      </c>
      <c r="G6" s="175">
        <v>12</v>
      </c>
      <c r="H6" s="172">
        <v>12</v>
      </c>
      <c r="I6" s="173">
        <v>12</v>
      </c>
      <c r="J6" s="174">
        <v>12</v>
      </c>
      <c r="K6" s="168">
        <f aca="true" t="shared" si="0" ref="K6:K42">SUM(D6+F6+H6+J6)</f>
        <v>66</v>
      </c>
      <c r="L6" s="381"/>
      <c r="O6" s="138"/>
      <c r="P6" s="138"/>
    </row>
    <row r="7" spans="1:16" ht="12.75">
      <c r="A7" s="169">
        <v>2221</v>
      </c>
      <c r="B7" s="170" t="s">
        <v>15</v>
      </c>
      <c r="C7" s="171">
        <v>131</v>
      </c>
      <c r="D7" s="297">
        <v>133</v>
      </c>
      <c r="E7" s="173">
        <v>47</v>
      </c>
      <c r="F7" s="298">
        <v>52</v>
      </c>
      <c r="G7" s="175">
        <v>46</v>
      </c>
      <c r="H7" s="297">
        <v>47</v>
      </c>
      <c r="I7" s="173">
        <v>73</v>
      </c>
      <c r="J7" s="298">
        <v>78</v>
      </c>
      <c r="K7" s="168">
        <f t="shared" si="0"/>
        <v>310</v>
      </c>
      <c r="L7" t="s">
        <v>66</v>
      </c>
      <c r="O7" s="138"/>
      <c r="P7" s="138"/>
    </row>
    <row r="8" spans="1:16" ht="12.75">
      <c r="A8" s="169"/>
      <c r="B8" s="176" t="s">
        <v>67</v>
      </c>
      <c r="C8" s="171"/>
      <c r="D8" s="172"/>
      <c r="E8" s="173"/>
      <c r="F8" s="174"/>
      <c r="G8" s="175"/>
      <c r="H8" s="172"/>
      <c r="I8" s="173"/>
      <c r="J8" s="174"/>
      <c r="K8" s="168"/>
      <c r="O8" s="138"/>
      <c r="P8" s="138"/>
    </row>
    <row r="9" spans="1:16" ht="12.75">
      <c r="A9" s="169">
        <v>2212</v>
      </c>
      <c r="B9" s="170" t="s">
        <v>68</v>
      </c>
      <c r="C9" s="171">
        <v>43</v>
      </c>
      <c r="D9" s="172">
        <v>53</v>
      </c>
      <c r="E9" s="173">
        <v>62</v>
      </c>
      <c r="F9" s="174">
        <v>42</v>
      </c>
      <c r="G9" s="175">
        <v>32</v>
      </c>
      <c r="H9" s="172">
        <v>31</v>
      </c>
      <c r="I9" s="173">
        <v>36</v>
      </c>
      <c r="J9" s="174">
        <v>120</v>
      </c>
      <c r="K9" s="168">
        <f t="shared" si="0"/>
        <v>246</v>
      </c>
      <c r="L9" s="382" t="s">
        <v>69</v>
      </c>
      <c r="O9" s="138"/>
      <c r="P9" s="138"/>
    </row>
    <row r="10" spans="1:16" ht="12.75">
      <c r="A10" s="169">
        <v>3412</v>
      </c>
      <c r="B10" s="170" t="s">
        <v>109</v>
      </c>
      <c r="C10" s="171">
        <v>6</v>
      </c>
      <c r="D10" s="172">
        <v>6</v>
      </c>
      <c r="E10" s="173">
        <v>17</v>
      </c>
      <c r="F10" s="174">
        <v>18</v>
      </c>
      <c r="G10" s="175">
        <v>6</v>
      </c>
      <c r="H10" s="172">
        <v>6</v>
      </c>
      <c r="I10" s="173">
        <v>0</v>
      </c>
      <c r="J10" s="174">
        <v>4</v>
      </c>
      <c r="K10" s="168">
        <f t="shared" si="0"/>
        <v>34</v>
      </c>
      <c r="L10" s="382"/>
      <c r="O10" s="138"/>
      <c r="P10" s="138"/>
    </row>
    <row r="11" spans="1:16" ht="12.75">
      <c r="A11" s="169">
        <v>3632</v>
      </c>
      <c r="B11" s="170" t="s">
        <v>8</v>
      </c>
      <c r="C11" s="171">
        <v>74</v>
      </c>
      <c r="D11" s="172">
        <v>65</v>
      </c>
      <c r="E11" s="173">
        <v>0</v>
      </c>
      <c r="F11" s="174"/>
      <c r="G11" s="175">
        <v>0</v>
      </c>
      <c r="H11" s="172"/>
      <c r="I11" s="173">
        <v>0</v>
      </c>
      <c r="J11" s="174"/>
      <c r="K11" s="168">
        <f t="shared" si="0"/>
        <v>65</v>
      </c>
      <c r="L11" s="382"/>
      <c r="O11" s="138"/>
      <c r="P11" s="138"/>
    </row>
    <row r="12" spans="1:16" ht="12.75">
      <c r="A12" s="169">
        <v>3631</v>
      </c>
      <c r="B12" s="170" t="s">
        <v>9</v>
      </c>
      <c r="C12" s="171">
        <v>25</v>
      </c>
      <c r="D12" s="172">
        <v>13</v>
      </c>
      <c r="E12" s="173">
        <v>0</v>
      </c>
      <c r="F12" s="174"/>
      <c r="G12" s="175">
        <v>4</v>
      </c>
      <c r="H12" s="172">
        <v>5</v>
      </c>
      <c r="I12" s="173">
        <v>5</v>
      </c>
      <c r="J12" s="174">
        <v>3</v>
      </c>
      <c r="K12" s="168">
        <f t="shared" si="0"/>
        <v>21</v>
      </c>
      <c r="L12" s="382"/>
      <c r="O12" s="138"/>
      <c r="P12" s="138"/>
    </row>
    <row r="13" spans="1:16" ht="12.75">
      <c r="A13" s="169">
        <v>3745</v>
      </c>
      <c r="B13" s="170" t="s">
        <v>70</v>
      </c>
      <c r="C13" s="171">
        <v>25</v>
      </c>
      <c r="D13" s="172">
        <v>35</v>
      </c>
      <c r="E13" s="173">
        <v>0</v>
      </c>
      <c r="F13" s="174">
        <v>24</v>
      </c>
      <c r="G13" s="175">
        <v>4</v>
      </c>
      <c r="H13" s="172">
        <v>3</v>
      </c>
      <c r="I13" s="173">
        <v>24</v>
      </c>
      <c r="J13" s="174">
        <v>29</v>
      </c>
      <c r="K13" s="168">
        <f t="shared" si="0"/>
        <v>91</v>
      </c>
      <c r="L13" s="382"/>
      <c r="O13" s="138"/>
      <c r="P13" s="138"/>
    </row>
    <row r="14" spans="1:16" ht="12.75">
      <c r="A14" s="169">
        <v>3722</v>
      </c>
      <c r="B14" s="170" t="s">
        <v>71</v>
      </c>
      <c r="C14" s="171">
        <v>451</v>
      </c>
      <c r="D14" s="172">
        <v>564</v>
      </c>
      <c r="E14" s="173">
        <v>276</v>
      </c>
      <c r="F14" s="174">
        <v>298</v>
      </c>
      <c r="G14" s="175">
        <v>218</v>
      </c>
      <c r="H14" s="172">
        <v>209</v>
      </c>
      <c r="I14" s="173">
        <v>179</v>
      </c>
      <c r="J14" s="174">
        <v>193</v>
      </c>
      <c r="K14" s="168">
        <f t="shared" si="0"/>
        <v>1264</v>
      </c>
      <c r="L14" s="382"/>
      <c r="O14" s="138"/>
      <c r="P14" s="138"/>
    </row>
    <row r="15" spans="1:16" ht="12.75">
      <c r="A15" s="196">
        <v>3725</v>
      </c>
      <c r="B15" s="197" t="s">
        <v>193</v>
      </c>
      <c r="C15" s="198"/>
      <c r="D15" s="199"/>
      <c r="E15" s="357"/>
      <c r="F15" s="201"/>
      <c r="G15" s="358"/>
      <c r="H15" s="199"/>
      <c r="I15" s="357"/>
      <c r="J15" s="201">
        <v>3</v>
      </c>
      <c r="K15" s="153"/>
      <c r="L15" s="382"/>
      <c r="O15" s="138"/>
      <c r="P15" s="138"/>
    </row>
    <row r="16" spans="1:16" ht="13.5" thickBot="1">
      <c r="A16" s="177">
        <v>3727</v>
      </c>
      <c r="B16" s="178" t="s">
        <v>19</v>
      </c>
      <c r="C16" s="179">
        <v>141</v>
      </c>
      <c r="D16" s="180">
        <v>136</v>
      </c>
      <c r="E16" s="181">
        <v>56</v>
      </c>
      <c r="F16" s="182">
        <v>87</v>
      </c>
      <c r="G16" s="183">
        <v>49</v>
      </c>
      <c r="H16" s="180">
        <v>60</v>
      </c>
      <c r="I16" s="181">
        <v>51</v>
      </c>
      <c r="J16" s="182">
        <v>68</v>
      </c>
      <c r="K16" s="184">
        <f>SUM(D16+F16+H16+J16)</f>
        <v>351</v>
      </c>
      <c r="L16" s="382"/>
      <c r="O16" s="138"/>
      <c r="P16" s="138"/>
    </row>
    <row r="17" spans="1:16" ht="12.75">
      <c r="A17" s="161">
        <v>2212</v>
      </c>
      <c r="B17" s="162" t="s">
        <v>110</v>
      </c>
      <c r="C17" s="163"/>
      <c r="D17" s="164"/>
      <c r="E17" s="185"/>
      <c r="F17" s="166"/>
      <c r="G17" s="163"/>
      <c r="H17" s="164"/>
      <c r="I17" s="185">
        <v>0</v>
      </c>
      <c r="J17" s="166">
        <v>2</v>
      </c>
      <c r="K17" s="168">
        <f t="shared" si="0"/>
        <v>2</v>
      </c>
      <c r="O17" s="138"/>
      <c r="P17" s="138"/>
    </row>
    <row r="18" spans="1:16" ht="12.75">
      <c r="A18" s="161">
        <v>1014</v>
      </c>
      <c r="B18" s="162" t="s">
        <v>10</v>
      </c>
      <c r="C18" s="163">
        <v>5</v>
      </c>
      <c r="D18" s="164">
        <v>4</v>
      </c>
      <c r="E18" s="185">
        <v>5</v>
      </c>
      <c r="F18" s="166">
        <v>4</v>
      </c>
      <c r="G18" s="163">
        <v>2</v>
      </c>
      <c r="H18" s="164">
        <v>2</v>
      </c>
      <c r="I18" s="185">
        <v>0</v>
      </c>
      <c r="J18" s="166">
        <v>3</v>
      </c>
      <c r="K18" s="168">
        <f t="shared" si="0"/>
        <v>13</v>
      </c>
      <c r="O18" s="138"/>
      <c r="P18" s="138"/>
    </row>
    <row r="19" spans="1:16" ht="13.5" thickBot="1">
      <c r="A19" s="169">
        <v>3632</v>
      </c>
      <c r="B19" s="186" t="s">
        <v>72</v>
      </c>
      <c r="C19" s="171"/>
      <c r="D19" s="172"/>
      <c r="E19" s="187">
        <v>30</v>
      </c>
      <c r="F19" s="174">
        <v>27</v>
      </c>
      <c r="G19" s="171">
        <v>14</v>
      </c>
      <c r="H19" s="172">
        <v>12</v>
      </c>
      <c r="I19" s="187">
        <v>2</v>
      </c>
      <c r="J19" s="174">
        <v>2</v>
      </c>
      <c r="K19" s="168">
        <f t="shared" si="0"/>
        <v>41</v>
      </c>
      <c r="L19" s="55" t="s">
        <v>73</v>
      </c>
      <c r="O19" s="138"/>
      <c r="P19" s="138"/>
    </row>
    <row r="20" spans="1:16" ht="12.75">
      <c r="A20" s="188" t="s">
        <v>74</v>
      </c>
      <c r="B20" s="189" t="s">
        <v>11</v>
      </c>
      <c r="C20" s="190">
        <v>1272</v>
      </c>
      <c r="D20" s="191">
        <v>1340</v>
      </c>
      <c r="E20" s="192">
        <v>520</v>
      </c>
      <c r="F20" s="193">
        <v>520</v>
      </c>
      <c r="G20" s="190">
        <v>0</v>
      </c>
      <c r="H20" s="191"/>
      <c r="I20" s="192">
        <v>328</v>
      </c>
      <c r="J20" s="193">
        <v>346</v>
      </c>
      <c r="K20" s="194">
        <f t="shared" si="0"/>
        <v>2206</v>
      </c>
      <c r="L20" s="195"/>
      <c r="O20" s="138"/>
      <c r="P20" s="138"/>
    </row>
    <row r="21" spans="1:16" ht="12.75">
      <c r="A21" s="196">
        <v>3111</v>
      </c>
      <c r="B21" s="197" t="s">
        <v>194</v>
      </c>
      <c r="C21" s="198"/>
      <c r="D21" s="304">
        <v>7</v>
      </c>
      <c r="E21" s="200"/>
      <c r="F21" s="201"/>
      <c r="G21" s="198"/>
      <c r="H21" s="199"/>
      <c r="I21" s="200"/>
      <c r="J21" s="202"/>
      <c r="K21" s="305">
        <f t="shared" si="0"/>
        <v>7</v>
      </c>
      <c r="O21" s="138"/>
      <c r="P21" s="138"/>
    </row>
    <row r="22" spans="1:16" ht="12.75">
      <c r="A22" s="196">
        <v>3113</v>
      </c>
      <c r="B22" s="197" t="s">
        <v>118</v>
      </c>
      <c r="C22" s="198"/>
      <c r="D22" s="199"/>
      <c r="E22" s="200"/>
      <c r="F22" s="201">
        <v>209</v>
      </c>
      <c r="G22" s="198"/>
      <c r="H22" s="199"/>
      <c r="I22" s="200"/>
      <c r="J22" s="202"/>
      <c r="K22" s="305">
        <f t="shared" si="0"/>
        <v>209</v>
      </c>
      <c r="O22" s="138"/>
      <c r="P22" s="138"/>
    </row>
    <row r="23" spans="1:16" ht="12.75">
      <c r="A23" s="196">
        <v>3113</v>
      </c>
      <c r="B23" s="197" t="s">
        <v>195</v>
      </c>
      <c r="C23" s="198"/>
      <c r="D23" s="199"/>
      <c r="E23" s="200"/>
      <c r="F23" s="201">
        <v>911</v>
      </c>
      <c r="G23" s="198"/>
      <c r="H23" s="199"/>
      <c r="I23" s="200"/>
      <c r="J23" s="202"/>
      <c r="K23" s="305">
        <f t="shared" si="0"/>
        <v>911</v>
      </c>
      <c r="O23" s="138"/>
      <c r="P23" s="138"/>
    </row>
    <row r="24" spans="1:16" ht="12.75">
      <c r="A24" s="196">
        <v>3111</v>
      </c>
      <c r="B24" s="197" t="s">
        <v>196</v>
      </c>
      <c r="C24" s="198"/>
      <c r="D24" s="199"/>
      <c r="E24" s="200"/>
      <c r="F24" s="201">
        <v>60</v>
      </c>
      <c r="G24" s="198"/>
      <c r="H24" s="199"/>
      <c r="I24" s="200"/>
      <c r="J24" s="202"/>
      <c r="K24" s="305">
        <f t="shared" si="0"/>
        <v>60</v>
      </c>
      <c r="O24" s="138"/>
      <c r="P24" s="138"/>
    </row>
    <row r="25" spans="1:16" ht="13.5" thickBot="1">
      <c r="A25" s="177">
        <v>3314</v>
      </c>
      <c r="B25" s="203" t="s">
        <v>36</v>
      </c>
      <c r="C25" s="179">
        <v>11</v>
      </c>
      <c r="D25" s="180">
        <v>19</v>
      </c>
      <c r="E25" s="204">
        <v>0</v>
      </c>
      <c r="F25" s="182"/>
      <c r="G25" s="179">
        <v>0</v>
      </c>
      <c r="H25" s="180"/>
      <c r="I25" s="204">
        <v>0</v>
      </c>
      <c r="J25" s="205"/>
      <c r="K25" s="184">
        <f t="shared" si="0"/>
        <v>19</v>
      </c>
      <c r="L25" s="55" t="s">
        <v>75</v>
      </c>
      <c r="O25" s="138"/>
      <c r="P25" s="138"/>
    </row>
    <row r="26" spans="1:16" ht="12.75">
      <c r="A26" s="188">
        <v>2321</v>
      </c>
      <c r="B26" s="189" t="s">
        <v>197</v>
      </c>
      <c r="C26" s="190"/>
      <c r="D26" s="191"/>
      <c r="E26" s="192"/>
      <c r="F26" s="193"/>
      <c r="G26" s="190"/>
      <c r="H26" s="191">
        <v>191</v>
      </c>
      <c r="I26" s="192"/>
      <c r="J26" s="359"/>
      <c r="K26" s="360"/>
      <c r="L26" s="55"/>
      <c r="O26" s="138"/>
      <c r="P26" s="138"/>
    </row>
    <row r="27" spans="1:16" ht="12.75">
      <c r="A27" s="161">
        <v>3392</v>
      </c>
      <c r="B27" s="162" t="s">
        <v>198</v>
      </c>
      <c r="C27" s="163"/>
      <c r="D27" s="164"/>
      <c r="E27" s="185"/>
      <c r="F27" s="166"/>
      <c r="G27" s="163"/>
      <c r="H27" s="164">
        <v>24</v>
      </c>
      <c r="I27" s="185"/>
      <c r="J27" s="361"/>
      <c r="K27" s="168"/>
      <c r="L27" s="55"/>
      <c r="O27" s="138"/>
      <c r="P27" s="138"/>
    </row>
    <row r="28" spans="1:16" ht="12.75">
      <c r="A28" s="161">
        <v>3631</v>
      </c>
      <c r="B28" s="162" t="s">
        <v>12</v>
      </c>
      <c r="C28" s="163">
        <v>74</v>
      </c>
      <c r="D28" s="164">
        <v>80</v>
      </c>
      <c r="E28" s="185">
        <v>61</v>
      </c>
      <c r="F28" s="166">
        <v>63</v>
      </c>
      <c r="G28" s="163">
        <v>28</v>
      </c>
      <c r="H28" s="164">
        <v>34</v>
      </c>
      <c r="I28" s="185">
        <v>42</v>
      </c>
      <c r="J28" s="166">
        <v>40</v>
      </c>
      <c r="K28" s="168">
        <f t="shared" si="0"/>
        <v>217</v>
      </c>
      <c r="O28" s="138"/>
      <c r="P28" s="138"/>
    </row>
    <row r="29" spans="1:16" ht="12.75">
      <c r="A29" s="169">
        <v>3392</v>
      </c>
      <c r="B29" s="170" t="s">
        <v>76</v>
      </c>
      <c r="C29" s="171">
        <v>40</v>
      </c>
      <c r="D29" s="172"/>
      <c r="E29" s="187">
        <v>40</v>
      </c>
      <c r="F29" s="174"/>
      <c r="G29" s="171">
        <v>40</v>
      </c>
      <c r="H29" s="172"/>
      <c r="I29" s="187">
        <v>40</v>
      </c>
      <c r="J29" s="174"/>
      <c r="K29" s="168">
        <f t="shared" si="0"/>
        <v>0</v>
      </c>
      <c r="O29" s="138"/>
      <c r="P29" s="138"/>
    </row>
    <row r="30" spans="1:16" ht="12.75">
      <c r="A30" s="169">
        <v>3399</v>
      </c>
      <c r="B30" s="170" t="s">
        <v>111</v>
      </c>
      <c r="C30" s="171"/>
      <c r="D30" s="172"/>
      <c r="E30" s="187"/>
      <c r="F30" s="174"/>
      <c r="G30" s="171">
        <v>15</v>
      </c>
      <c r="H30" s="172">
        <v>7</v>
      </c>
      <c r="I30" s="187"/>
      <c r="J30" s="174"/>
      <c r="K30" s="168">
        <f t="shared" si="0"/>
        <v>7</v>
      </c>
      <c r="O30" s="138"/>
      <c r="P30" s="138"/>
    </row>
    <row r="31" spans="1:16" ht="12.75">
      <c r="A31" s="169">
        <v>3745</v>
      </c>
      <c r="B31" s="170" t="s">
        <v>119</v>
      </c>
      <c r="C31" s="171">
        <v>30</v>
      </c>
      <c r="D31" s="172"/>
      <c r="E31" s="187">
        <v>30</v>
      </c>
      <c r="F31" s="174"/>
      <c r="G31" s="171">
        <v>30</v>
      </c>
      <c r="H31" s="172"/>
      <c r="I31" s="187">
        <v>90</v>
      </c>
      <c r="J31" s="174">
        <v>45</v>
      </c>
      <c r="K31" s="168">
        <f t="shared" si="0"/>
        <v>45</v>
      </c>
      <c r="O31" s="138"/>
      <c r="P31" s="138"/>
    </row>
    <row r="32" spans="1:16" ht="12.75">
      <c r="A32" s="169">
        <v>5512</v>
      </c>
      <c r="B32" s="170" t="s">
        <v>13</v>
      </c>
      <c r="C32" s="171">
        <v>30</v>
      </c>
      <c r="D32" s="172">
        <v>43</v>
      </c>
      <c r="E32" s="187">
        <v>30</v>
      </c>
      <c r="F32" s="174">
        <v>21</v>
      </c>
      <c r="G32" s="171">
        <v>30</v>
      </c>
      <c r="H32" s="172"/>
      <c r="I32" s="187">
        <v>30</v>
      </c>
      <c r="J32" s="174">
        <v>32</v>
      </c>
      <c r="K32" s="168">
        <f t="shared" si="0"/>
        <v>96</v>
      </c>
      <c r="O32" s="138"/>
      <c r="P32" s="138"/>
    </row>
    <row r="33" spans="1:16" ht="12.75">
      <c r="A33" s="169">
        <v>5512</v>
      </c>
      <c r="B33" s="170" t="s">
        <v>199</v>
      </c>
      <c r="C33" s="171"/>
      <c r="D33" s="172"/>
      <c r="E33" s="187"/>
      <c r="F33" s="174"/>
      <c r="G33" s="171"/>
      <c r="H33" s="172">
        <v>191</v>
      </c>
      <c r="I33" s="187"/>
      <c r="J33" s="174"/>
      <c r="K33" s="168"/>
      <c r="O33" s="138"/>
      <c r="P33" s="138"/>
    </row>
    <row r="34" spans="1:16" ht="12.75">
      <c r="A34" s="169">
        <v>5512</v>
      </c>
      <c r="B34" s="170" t="s">
        <v>200</v>
      </c>
      <c r="C34" s="171"/>
      <c r="D34" s="172"/>
      <c r="E34" s="187"/>
      <c r="F34" s="174">
        <v>48</v>
      </c>
      <c r="G34" s="171"/>
      <c r="H34" s="172"/>
      <c r="I34" s="187"/>
      <c r="J34" s="174"/>
      <c r="K34" s="168"/>
      <c r="O34" s="138"/>
      <c r="P34" s="138"/>
    </row>
    <row r="35" spans="1:16" ht="12.75">
      <c r="A35" s="169">
        <v>3419</v>
      </c>
      <c r="B35" s="170" t="s">
        <v>201</v>
      </c>
      <c r="C35" s="171"/>
      <c r="D35" s="172"/>
      <c r="E35" s="187"/>
      <c r="F35" s="174">
        <v>10</v>
      </c>
      <c r="G35" s="171"/>
      <c r="H35" s="172"/>
      <c r="I35" s="187"/>
      <c r="J35" s="174"/>
      <c r="K35" s="168"/>
      <c r="O35" s="138"/>
      <c r="P35" s="138"/>
    </row>
    <row r="36" spans="1:16" ht="12.75">
      <c r="A36" s="169">
        <v>6171</v>
      </c>
      <c r="B36" s="170" t="s">
        <v>14</v>
      </c>
      <c r="C36" s="171">
        <v>20</v>
      </c>
      <c r="D36" s="172">
        <v>10</v>
      </c>
      <c r="E36" s="187">
        <v>10</v>
      </c>
      <c r="F36" s="174">
        <v>4</v>
      </c>
      <c r="G36" s="171">
        <v>15</v>
      </c>
      <c r="H36" s="172"/>
      <c r="I36" s="187">
        <v>10</v>
      </c>
      <c r="J36" s="174">
        <v>9</v>
      </c>
      <c r="K36" s="168">
        <f t="shared" si="0"/>
        <v>23</v>
      </c>
      <c r="O36" s="138"/>
      <c r="P36" s="138"/>
    </row>
    <row r="37" spans="1:16" ht="12.75">
      <c r="A37" s="169">
        <v>6112</v>
      </c>
      <c r="B37" s="170" t="s">
        <v>20</v>
      </c>
      <c r="C37" s="171">
        <v>123</v>
      </c>
      <c r="D37" s="172">
        <v>123</v>
      </c>
      <c r="E37" s="187">
        <v>90</v>
      </c>
      <c r="F37" s="174">
        <v>91</v>
      </c>
      <c r="G37" s="171">
        <v>59</v>
      </c>
      <c r="H37" s="172">
        <v>59</v>
      </c>
      <c r="I37" s="187">
        <v>60</v>
      </c>
      <c r="J37" s="174">
        <v>59</v>
      </c>
      <c r="K37" s="168">
        <f t="shared" si="0"/>
        <v>332</v>
      </c>
      <c r="L37" s="55" t="s">
        <v>77</v>
      </c>
      <c r="O37" s="138"/>
      <c r="P37" s="138"/>
    </row>
    <row r="38" spans="1:16" ht="12.75">
      <c r="A38" s="169">
        <v>6112</v>
      </c>
      <c r="B38" s="170" t="s">
        <v>78</v>
      </c>
      <c r="C38" s="171">
        <v>57</v>
      </c>
      <c r="D38" s="172">
        <v>46</v>
      </c>
      <c r="E38" s="187">
        <v>57</v>
      </c>
      <c r="F38" s="174">
        <v>46</v>
      </c>
      <c r="G38" s="171">
        <v>62</v>
      </c>
      <c r="H38" s="172">
        <v>46</v>
      </c>
      <c r="I38" s="187">
        <v>57</v>
      </c>
      <c r="J38" s="174">
        <v>46</v>
      </c>
      <c r="K38" s="168">
        <f t="shared" si="0"/>
        <v>184</v>
      </c>
      <c r="O38" s="138"/>
      <c r="P38" s="138"/>
    </row>
    <row r="39" spans="1:16" ht="13.5" thickBot="1">
      <c r="A39" s="206">
        <v>6320</v>
      </c>
      <c r="B39" s="207" t="s">
        <v>120</v>
      </c>
      <c r="C39" s="208">
        <v>24</v>
      </c>
      <c r="D39" s="209">
        <v>24</v>
      </c>
      <c r="E39" s="210">
        <v>18</v>
      </c>
      <c r="F39" s="211">
        <v>18</v>
      </c>
      <c r="G39" s="208">
        <v>12</v>
      </c>
      <c r="H39" s="209">
        <v>12</v>
      </c>
      <c r="I39" s="210">
        <v>12</v>
      </c>
      <c r="J39" s="211">
        <v>12</v>
      </c>
      <c r="K39" s="212">
        <f t="shared" si="0"/>
        <v>66</v>
      </c>
      <c r="O39" s="138"/>
      <c r="P39" s="138"/>
    </row>
    <row r="40" spans="1:16" ht="17.25" thickBot="1" thickTop="1">
      <c r="A40" s="213"/>
      <c r="B40" s="214" t="s">
        <v>79</v>
      </c>
      <c r="C40" s="215">
        <f aca="true" t="shared" si="1" ref="C40:J40">SUM(C5:C39)</f>
        <v>2664</v>
      </c>
      <c r="D40" s="216">
        <f t="shared" si="1"/>
        <v>2783</v>
      </c>
      <c r="E40" s="217">
        <f t="shared" si="1"/>
        <v>1410</v>
      </c>
      <c r="F40" s="218">
        <f t="shared" si="1"/>
        <v>2614</v>
      </c>
      <c r="G40" s="215">
        <f t="shared" si="1"/>
        <v>706</v>
      </c>
      <c r="H40" s="216">
        <f t="shared" si="1"/>
        <v>979</v>
      </c>
      <c r="I40" s="217">
        <f t="shared" si="1"/>
        <v>1079</v>
      </c>
      <c r="J40" s="219">
        <f t="shared" si="1"/>
        <v>1134</v>
      </c>
      <c r="K40" s="153">
        <f t="shared" si="0"/>
        <v>7510</v>
      </c>
      <c r="O40" s="138"/>
      <c r="P40" s="138"/>
    </row>
    <row r="41" spans="1:16" ht="16.5" thickBot="1">
      <c r="A41" s="220"/>
      <c r="B41" s="221" t="s">
        <v>80</v>
      </c>
      <c r="C41" s="222" t="s">
        <v>81</v>
      </c>
      <c r="D41" s="223">
        <v>2003</v>
      </c>
      <c r="E41" s="224" t="s">
        <v>81</v>
      </c>
      <c r="F41" s="225">
        <v>4267</v>
      </c>
      <c r="G41" s="224" t="s">
        <v>81</v>
      </c>
      <c r="H41" s="223">
        <v>992</v>
      </c>
      <c r="I41" s="222" t="s">
        <v>81</v>
      </c>
      <c r="J41" s="225">
        <v>918</v>
      </c>
      <c r="K41" s="226">
        <f t="shared" si="0"/>
        <v>8180</v>
      </c>
      <c r="L41" s="227" t="s">
        <v>82</v>
      </c>
      <c r="O41" s="138"/>
      <c r="P41" s="138"/>
    </row>
    <row r="42" spans="1:16" ht="16.5" thickBot="1">
      <c r="A42" s="213"/>
      <c r="B42" s="228" t="s">
        <v>83</v>
      </c>
      <c r="C42" s="229"/>
      <c r="D42" s="230">
        <f>SUM(D40:D41)</f>
        <v>4786</v>
      </c>
      <c r="E42" s="231"/>
      <c r="F42" s="232">
        <f>SUM(F40:F41)</f>
        <v>6881</v>
      </c>
      <c r="G42" s="231"/>
      <c r="H42" s="230">
        <f>SUM(H40:H41)</f>
        <v>1971</v>
      </c>
      <c r="I42" s="229"/>
      <c r="J42" s="232">
        <f>SUM(J40:J41)</f>
        <v>2052</v>
      </c>
      <c r="K42" s="153">
        <f t="shared" si="0"/>
        <v>15690</v>
      </c>
      <c r="O42" s="138"/>
      <c r="P42" s="138"/>
    </row>
    <row r="43" spans="1:16" ht="16.5" thickBot="1">
      <c r="A43" s="233"/>
      <c r="B43" s="234" t="s">
        <v>202</v>
      </c>
      <c r="C43" s="235"/>
      <c r="D43" s="236">
        <f>SUM(D44-D42)</f>
        <v>3328</v>
      </c>
      <c r="E43" s="237"/>
      <c r="F43" s="236">
        <f>SUM(F44-F42)</f>
        <v>454</v>
      </c>
      <c r="G43" s="238"/>
      <c r="H43" s="236">
        <f>SUM(H44-H42)</f>
        <v>2003</v>
      </c>
      <c r="I43" s="239"/>
      <c r="J43" s="236">
        <f>SUM(J44-J42)</f>
        <v>1766</v>
      </c>
      <c r="K43" s="240">
        <f>SUM(D43:J43)</f>
        <v>7551</v>
      </c>
      <c r="O43" s="138"/>
      <c r="P43" s="138"/>
    </row>
    <row r="44" spans="1:16" ht="13.5" thickBot="1">
      <c r="A44" s="241"/>
      <c r="B44" s="242" t="s">
        <v>117</v>
      </c>
      <c r="C44" s="243"/>
      <c r="D44" s="244">
        <v>8114</v>
      </c>
      <c r="E44" s="244"/>
      <c r="F44" s="244">
        <v>7335</v>
      </c>
      <c r="G44" s="244"/>
      <c r="H44" s="244">
        <v>3974</v>
      </c>
      <c r="I44" s="244"/>
      <c r="J44" s="244">
        <v>3818</v>
      </c>
      <c r="K44" s="245"/>
      <c r="O44" s="138"/>
      <c r="P44" s="138"/>
    </row>
    <row r="45" spans="15:16" ht="12.75">
      <c r="O45" s="138"/>
      <c r="P45" s="138"/>
    </row>
    <row r="46" spans="2:16" ht="15.75">
      <c r="B46" s="246" t="s">
        <v>203</v>
      </c>
      <c r="O46" s="138"/>
      <c r="P46" s="138"/>
    </row>
    <row r="47" spans="15:16" ht="13.5" thickBot="1">
      <c r="O47" s="138"/>
      <c r="P47" s="138"/>
    </row>
    <row r="48" spans="2:16" ht="16.5" thickBot="1">
      <c r="B48" s="247" t="s">
        <v>0</v>
      </c>
      <c r="C48" s="248" t="s">
        <v>25</v>
      </c>
      <c r="D48" s="249"/>
      <c r="E48" s="250" t="s">
        <v>27</v>
      </c>
      <c r="F48" s="250"/>
      <c r="G48" s="251" t="s">
        <v>28</v>
      </c>
      <c r="H48" s="251"/>
      <c r="I48" s="250" t="s">
        <v>31</v>
      </c>
      <c r="J48" s="252"/>
      <c r="K48" s="253" t="s">
        <v>84</v>
      </c>
      <c r="O48" s="138"/>
      <c r="P48" s="138"/>
    </row>
    <row r="49" spans="2:16" ht="16.5" thickTop="1">
      <c r="B49" s="254" t="s">
        <v>85</v>
      </c>
      <c r="C49" s="255">
        <v>2095</v>
      </c>
      <c r="D49" s="256"/>
      <c r="E49" s="257">
        <v>360</v>
      </c>
      <c r="F49" s="258"/>
      <c r="G49" s="259">
        <v>1292</v>
      </c>
      <c r="H49" s="259"/>
      <c r="I49" s="258">
        <v>1349</v>
      </c>
      <c r="J49" s="260"/>
      <c r="K49" s="261">
        <f>SUM(C49:I49)</f>
        <v>5096</v>
      </c>
      <c r="O49" s="138"/>
      <c r="P49" s="138"/>
    </row>
    <row r="50" spans="2:16" ht="15.75">
      <c r="B50" s="254" t="s">
        <v>86</v>
      </c>
      <c r="C50" s="262">
        <v>780</v>
      </c>
      <c r="D50" s="260"/>
      <c r="E50" s="263">
        <v>-228</v>
      </c>
      <c r="F50" s="260"/>
      <c r="G50" s="264">
        <v>-49</v>
      </c>
      <c r="H50" s="264"/>
      <c r="I50" s="260">
        <v>-1124</v>
      </c>
      <c r="J50" s="260"/>
      <c r="K50" s="261">
        <f aca="true" t="shared" si="2" ref="K50:K74">SUM(C50:J50)</f>
        <v>-621</v>
      </c>
      <c r="O50" s="138"/>
      <c r="P50" s="138"/>
    </row>
    <row r="51" spans="2:16" ht="15" customHeight="1">
      <c r="B51" s="254" t="s">
        <v>87</v>
      </c>
      <c r="C51" s="255">
        <v>1638</v>
      </c>
      <c r="D51" s="256"/>
      <c r="E51" s="257">
        <v>743</v>
      </c>
      <c r="F51" s="258"/>
      <c r="G51" s="259">
        <v>734</v>
      </c>
      <c r="H51" s="259"/>
      <c r="I51" s="258">
        <v>124</v>
      </c>
      <c r="J51" s="260"/>
      <c r="K51" s="261">
        <f t="shared" si="2"/>
        <v>3239</v>
      </c>
      <c r="O51" s="138"/>
      <c r="P51" s="138"/>
    </row>
    <row r="52" spans="2:16" ht="15.75">
      <c r="B52" s="254" t="s">
        <v>88</v>
      </c>
      <c r="C52" s="255">
        <v>1115</v>
      </c>
      <c r="D52" s="256"/>
      <c r="E52" s="257">
        <v>125</v>
      </c>
      <c r="F52" s="258"/>
      <c r="G52" s="259">
        <v>-1410</v>
      </c>
      <c r="H52" s="259"/>
      <c r="I52" s="258">
        <v>-131</v>
      </c>
      <c r="J52" s="260"/>
      <c r="K52" s="261">
        <f t="shared" si="2"/>
        <v>-301</v>
      </c>
      <c r="O52" s="138"/>
      <c r="P52" s="138"/>
    </row>
    <row r="53" spans="2:16" ht="15.75">
      <c r="B53" s="254" t="s">
        <v>89</v>
      </c>
      <c r="C53" s="255">
        <v>-932</v>
      </c>
      <c r="D53" s="256"/>
      <c r="E53" s="257">
        <v>-1005</v>
      </c>
      <c r="F53" s="258"/>
      <c r="G53" s="259">
        <v>923</v>
      </c>
      <c r="H53" s="259"/>
      <c r="I53" s="258">
        <v>218</v>
      </c>
      <c r="J53" s="260"/>
      <c r="K53" s="261">
        <f t="shared" si="2"/>
        <v>-796</v>
      </c>
      <c r="O53" s="138"/>
      <c r="P53" s="138"/>
    </row>
    <row r="54" spans="2:16" ht="15.75">
      <c r="B54" s="254" t="s">
        <v>90</v>
      </c>
      <c r="C54" s="255">
        <v>1221</v>
      </c>
      <c r="D54" s="256"/>
      <c r="E54" s="257">
        <v>585</v>
      </c>
      <c r="F54" s="258"/>
      <c r="G54" s="259">
        <v>690</v>
      </c>
      <c r="H54" s="259"/>
      <c r="I54" s="258">
        <v>244</v>
      </c>
      <c r="J54" s="260"/>
      <c r="K54" s="261">
        <f t="shared" si="2"/>
        <v>2740</v>
      </c>
      <c r="O54" s="138"/>
      <c r="P54" s="138"/>
    </row>
    <row r="55" spans="2:16" ht="15" customHeight="1">
      <c r="B55" s="254" t="s">
        <v>91</v>
      </c>
      <c r="C55" s="265">
        <v>1668</v>
      </c>
      <c r="D55" s="266"/>
      <c r="E55" s="267">
        <v>1803</v>
      </c>
      <c r="F55" s="259"/>
      <c r="G55" s="259">
        <v>620</v>
      </c>
      <c r="H55" s="259"/>
      <c r="I55" s="259">
        <v>-127</v>
      </c>
      <c r="J55" s="264"/>
      <c r="K55" s="268">
        <f t="shared" si="2"/>
        <v>3964</v>
      </c>
      <c r="O55" s="138"/>
      <c r="P55" s="138"/>
    </row>
    <row r="56" spans="2:16" ht="15.75">
      <c r="B56" s="254" t="s">
        <v>92</v>
      </c>
      <c r="C56" s="265">
        <v>-1670</v>
      </c>
      <c r="D56" s="266"/>
      <c r="E56" s="267">
        <v>81</v>
      </c>
      <c r="F56" s="259"/>
      <c r="G56" s="259">
        <v>-345</v>
      </c>
      <c r="H56" s="259"/>
      <c r="I56" s="259">
        <v>794</v>
      </c>
      <c r="J56" s="264"/>
      <c r="K56" s="268">
        <f t="shared" si="2"/>
        <v>-1140</v>
      </c>
      <c r="O56" s="138"/>
      <c r="P56" s="138"/>
    </row>
    <row r="57" spans="2:16" ht="15" customHeight="1">
      <c r="B57" s="254" t="s">
        <v>93</v>
      </c>
      <c r="C57" s="265">
        <v>1804</v>
      </c>
      <c r="D57" s="266"/>
      <c r="E57" s="267">
        <v>-121</v>
      </c>
      <c r="F57" s="259"/>
      <c r="G57" s="259">
        <v>-191</v>
      </c>
      <c r="H57" s="259"/>
      <c r="I57" s="259">
        <v>869</v>
      </c>
      <c r="J57" s="264"/>
      <c r="K57" s="268">
        <f t="shared" si="2"/>
        <v>2361</v>
      </c>
      <c r="O57" s="138"/>
      <c r="P57" s="138"/>
    </row>
    <row r="58" spans="2:16" ht="15.75">
      <c r="B58" s="254" t="s">
        <v>94</v>
      </c>
      <c r="C58" s="265">
        <v>1722</v>
      </c>
      <c r="D58" s="266"/>
      <c r="E58" s="267">
        <v>1350</v>
      </c>
      <c r="F58" s="259"/>
      <c r="G58" s="259">
        <v>1393</v>
      </c>
      <c r="H58" s="259"/>
      <c r="I58" s="259">
        <v>1062</v>
      </c>
      <c r="J58" s="264"/>
      <c r="K58" s="268">
        <f t="shared" si="2"/>
        <v>5527</v>
      </c>
      <c r="O58" s="138"/>
      <c r="P58" s="138"/>
    </row>
    <row r="59" spans="2:16" ht="15.75">
      <c r="B59" s="254" t="s">
        <v>112</v>
      </c>
      <c r="C59" s="265">
        <v>3359</v>
      </c>
      <c r="D59" s="266"/>
      <c r="E59" s="267">
        <v>1767</v>
      </c>
      <c r="F59" s="259"/>
      <c r="G59" s="259">
        <v>2165</v>
      </c>
      <c r="H59" s="259"/>
      <c r="I59" s="259">
        <v>1602</v>
      </c>
      <c r="J59" s="260"/>
      <c r="K59" s="268">
        <f t="shared" si="2"/>
        <v>8893</v>
      </c>
      <c r="O59" s="138"/>
      <c r="P59" s="138"/>
    </row>
    <row r="60" spans="2:16" ht="15.75">
      <c r="B60" s="254" t="s">
        <v>121</v>
      </c>
      <c r="C60" s="265">
        <v>-304</v>
      </c>
      <c r="D60" s="266"/>
      <c r="E60" s="267">
        <v>1719</v>
      </c>
      <c r="F60" s="259"/>
      <c r="G60" s="259">
        <v>2299</v>
      </c>
      <c r="H60" s="259"/>
      <c r="I60" s="259">
        <v>-269</v>
      </c>
      <c r="J60" s="260"/>
      <c r="K60" s="268">
        <f t="shared" si="2"/>
        <v>3445</v>
      </c>
      <c r="O60" s="138"/>
      <c r="P60" s="138"/>
    </row>
    <row r="61" spans="2:16" ht="15.75">
      <c r="B61" s="254" t="s">
        <v>204</v>
      </c>
      <c r="C61" s="269">
        <f>D43</f>
        <v>3328</v>
      </c>
      <c r="D61" s="270"/>
      <c r="E61" s="271">
        <f>F43</f>
        <v>454</v>
      </c>
      <c r="F61" s="272"/>
      <c r="G61" s="272">
        <f>H43</f>
        <v>2003</v>
      </c>
      <c r="H61" s="272"/>
      <c r="I61" s="272">
        <f>J43</f>
        <v>1766</v>
      </c>
      <c r="J61" s="260"/>
      <c r="K61" s="268">
        <f t="shared" si="2"/>
        <v>7551</v>
      </c>
      <c r="O61" s="138"/>
      <c r="P61" s="138"/>
    </row>
    <row r="62" spans="2:16" ht="15">
      <c r="B62" s="362" t="s">
        <v>95</v>
      </c>
      <c r="C62" s="363">
        <v>-4000</v>
      </c>
      <c r="D62" s="273"/>
      <c r="E62" s="274"/>
      <c r="F62" s="273"/>
      <c r="G62" s="274"/>
      <c r="H62" s="273"/>
      <c r="I62" s="274"/>
      <c r="J62" s="273"/>
      <c r="K62" s="275">
        <f aca="true" t="shared" si="3" ref="K62:K73">C62</f>
        <v>-4000</v>
      </c>
      <c r="L62" s="383" t="s">
        <v>96</v>
      </c>
      <c r="O62" s="138"/>
      <c r="P62" s="138"/>
    </row>
    <row r="63" spans="2:16" ht="15">
      <c r="B63" s="364" t="s">
        <v>97</v>
      </c>
      <c r="C63" s="365">
        <v>-2000</v>
      </c>
      <c r="D63" s="276"/>
      <c r="E63" s="277"/>
      <c r="F63" s="278"/>
      <c r="G63" s="279"/>
      <c r="H63" s="278"/>
      <c r="I63" s="279"/>
      <c r="J63" s="280"/>
      <c r="K63" s="275">
        <f t="shared" si="3"/>
        <v>-2000</v>
      </c>
      <c r="L63" s="382"/>
      <c r="O63" s="138"/>
      <c r="P63" s="138"/>
    </row>
    <row r="64" spans="2:16" ht="15">
      <c r="B64" s="364" t="s">
        <v>98</v>
      </c>
      <c r="C64" s="365">
        <v>-1000</v>
      </c>
      <c r="D64" s="276"/>
      <c r="E64" s="277"/>
      <c r="F64" s="278"/>
      <c r="G64" s="279"/>
      <c r="H64" s="278"/>
      <c r="I64" s="279"/>
      <c r="J64" s="280"/>
      <c r="K64" s="275">
        <f t="shared" si="3"/>
        <v>-1000</v>
      </c>
      <c r="L64" s="382"/>
      <c r="O64" s="138"/>
      <c r="P64" s="138"/>
    </row>
    <row r="65" spans="2:16" ht="26.25">
      <c r="B65" s="366" t="s">
        <v>99</v>
      </c>
      <c r="C65" s="365">
        <v>-505</v>
      </c>
      <c r="D65" s="276"/>
      <c r="E65" s="277"/>
      <c r="F65" s="278"/>
      <c r="G65" s="279"/>
      <c r="H65" s="278"/>
      <c r="I65" s="279"/>
      <c r="J65" s="280"/>
      <c r="K65" s="275">
        <f t="shared" si="3"/>
        <v>-505</v>
      </c>
      <c r="L65" s="382"/>
      <c r="O65" s="138"/>
      <c r="P65" s="138"/>
    </row>
    <row r="66" spans="2:16" ht="15">
      <c r="B66" s="366" t="s">
        <v>100</v>
      </c>
      <c r="C66" s="365">
        <v>-1000</v>
      </c>
      <c r="D66" s="276"/>
      <c r="E66" s="277"/>
      <c r="F66" s="278"/>
      <c r="G66" s="279"/>
      <c r="H66" s="278"/>
      <c r="I66" s="279"/>
      <c r="J66" s="280"/>
      <c r="K66" s="281">
        <f t="shared" si="3"/>
        <v>-1000</v>
      </c>
      <c r="L66" s="282" t="s">
        <v>101</v>
      </c>
      <c r="O66" s="138"/>
      <c r="P66" s="138"/>
    </row>
    <row r="67" spans="2:16" ht="15">
      <c r="B67" s="366" t="s">
        <v>102</v>
      </c>
      <c r="C67" s="365">
        <v>-125</v>
      </c>
      <c r="D67" s="276"/>
      <c r="E67" s="277"/>
      <c r="F67" s="278"/>
      <c r="G67" s="279"/>
      <c r="H67" s="278"/>
      <c r="I67" s="279"/>
      <c r="J67" s="280"/>
      <c r="K67" s="281">
        <f t="shared" si="3"/>
        <v>-125</v>
      </c>
      <c r="L67" s="282" t="s">
        <v>103</v>
      </c>
      <c r="O67" s="138"/>
      <c r="P67" s="138"/>
    </row>
    <row r="68" spans="2:15" ht="15">
      <c r="B68" s="366" t="s">
        <v>122</v>
      </c>
      <c r="C68" s="365">
        <v>-2000</v>
      </c>
      <c r="D68" s="276"/>
      <c r="E68" s="277"/>
      <c r="F68" s="278"/>
      <c r="G68" s="279"/>
      <c r="H68" s="278"/>
      <c r="I68" s="279"/>
      <c r="J68" s="280"/>
      <c r="K68" s="281">
        <f t="shared" si="3"/>
        <v>-2000</v>
      </c>
      <c r="L68" s="282" t="s">
        <v>115</v>
      </c>
      <c r="O68" s="138"/>
    </row>
    <row r="69" spans="2:15" ht="15">
      <c r="B69" s="366" t="s">
        <v>113</v>
      </c>
      <c r="C69" s="365">
        <v>-46</v>
      </c>
      <c r="D69" s="276"/>
      <c r="E69" s="277"/>
      <c r="F69" s="278"/>
      <c r="G69" s="279"/>
      <c r="H69" s="278"/>
      <c r="I69" s="279"/>
      <c r="J69" s="280"/>
      <c r="K69" s="281">
        <f t="shared" si="3"/>
        <v>-46</v>
      </c>
      <c r="L69" s="282" t="s">
        <v>114</v>
      </c>
      <c r="O69" s="138"/>
    </row>
    <row r="70" spans="2:12" ht="15">
      <c r="B70" s="366" t="s">
        <v>123</v>
      </c>
      <c r="C70" s="365">
        <v>-1000</v>
      </c>
      <c r="D70" s="276"/>
      <c r="E70" s="277"/>
      <c r="F70" s="278"/>
      <c r="G70" s="279"/>
      <c r="H70" s="278"/>
      <c r="I70" s="279"/>
      <c r="J70" s="280"/>
      <c r="K70" s="281">
        <f t="shared" si="3"/>
        <v>-1000</v>
      </c>
      <c r="L70" s="282" t="s">
        <v>124</v>
      </c>
    </row>
    <row r="71" spans="2:12" ht="15">
      <c r="B71" s="366" t="s">
        <v>125</v>
      </c>
      <c r="C71" s="365">
        <v>-37</v>
      </c>
      <c r="D71" s="276"/>
      <c r="E71" s="277"/>
      <c r="F71" s="278"/>
      <c r="G71" s="279"/>
      <c r="H71" s="278"/>
      <c r="I71" s="279"/>
      <c r="J71" s="280"/>
      <c r="K71" s="281">
        <f t="shared" si="3"/>
        <v>-37</v>
      </c>
      <c r="L71" s="282" t="s">
        <v>126</v>
      </c>
    </row>
    <row r="72" spans="2:13" ht="15">
      <c r="B72" s="366" t="s">
        <v>205</v>
      </c>
      <c r="C72" s="365">
        <v>-1001</v>
      </c>
      <c r="D72" s="276"/>
      <c r="E72" s="277"/>
      <c r="F72" s="278"/>
      <c r="G72" s="279"/>
      <c r="H72" s="278"/>
      <c r="I72" s="279"/>
      <c r="J72" s="280"/>
      <c r="K72" s="281">
        <f t="shared" si="3"/>
        <v>-1001</v>
      </c>
      <c r="L72" s="282" t="s">
        <v>206</v>
      </c>
      <c r="M72" t="s">
        <v>207</v>
      </c>
    </row>
    <row r="73" spans="2:12" ht="15">
      <c r="B73" s="366" t="s">
        <v>208</v>
      </c>
      <c r="C73" s="365">
        <v>-29</v>
      </c>
      <c r="D73" s="276"/>
      <c r="E73" s="277"/>
      <c r="F73" s="278"/>
      <c r="G73" s="279"/>
      <c r="H73" s="278"/>
      <c r="I73" s="279"/>
      <c r="J73" s="280"/>
      <c r="K73" s="281">
        <f t="shared" si="3"/>
        <v>-29</v>
      </c>
      <c r="L73" s="282" t="s">
        <v>209</v>
      </c>
    </row>
    <row r="74" spans="2:12" ht="16.5" thickBot="1">
      <c r="B74" s="283" t="s">
        <v>104</v>
      </c>
      <c r="C74" s="284">
        <f>SUM(C49:C73)</f>
        <v>3081</v>
      </c>
      <c r="D74" s="285"/>
      <c r="E74" s="286">
        <f>SUM(E49:E71)</f>
        <v>7633</v>
      </c>
      <c r="F74" s="287"/>
      <c r="G74" s="288">
        <f>SUM(G49:G71)</f>
        <v>10124</v>
      </c>
      <c r="H74" s="287"/>
      <c r="I74" s="288">
        <f>SUM(I49:I71)</f>
        <v>6377</v>
      </c>
      <c r="J74" s="289"/>
      <c r="K74" s="290">
        <f t="shared" si="2"/>
        <v>27215</v>
      </c>
      <c r="L74" s="55"/>
    </row>
    <row r="75" spans="1:14" ht="15.75">
      <c r="A75" s="17"/>
      <c r="B75" s="291"/>
      <c r="C75" s="292"/>
      <c r="D75" s="293"/>
      <c r="E75" s="292"/>
      <c r="F75" s="293"/>
      <c r="G75" s="292"/>
      <c r="H75" s="293"/>
      <c r="I75" s="292"/>
      <c r="J75" s="293"/>
      <c r="K75" s="292"/>
      <c r="L75" s="18"/>
      <c r="M75" s="17"/>
      <c r="N75" s="17"/>
    </row>
    <row r="76" spans="2:11" ht="12.7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8" ht="12.75">
      <c r="B78" t="s">
        <v>16</v>
      </c>
    </row>
    <row r="79" ht="12.75">
      <c r="B79" s="55" t="s">
        <v>210</v>
      </c>
    </row>
  </sheetData>
  <sheetProtection/>
  <mergeCells count="4">
    <mergeCell ref="A1:I1"/>
    <mergeCell ref="L5:L6"/>
    <mergeCell ref="L9:L16"/>
    <mergeCell ref="L62:L65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Pól</dc:creator>
  <cp:keywords/>
  <dc:description/>
  <cp:lastModifiedBy>Pólová Pavla Ing.</cp:lastModifiedBy>
  <cp:lastPrinted>2019-03-04T14:22:43Z</cp:lastPrinted>
  <dcterms:created xsi:type="dcterms:W3CDTF">2005-10-11T18:46:41Z</dcterms:created>
  <dcterms:modified xsi:type="dcterms:W3CDTF">2019-03-04T14:36:45Z</dcterms:modified>
  <cp:category/>
  <cp:version/>
  <cp:contentType/>
  <cp:contentStatus/>
</cp:coreProperties>
</file>