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<sst xmlns="http://schemas.openxmlformats.org/spreadsheetml/2006/main" count="121" uniqueCount="88">
  <si>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</si>
  <si>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</si>
  <si>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</si>
  <si>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</si>
  <si>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</si>
  <si>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</si>
  <si>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</si>
  <si>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</si>
  <si>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</si>
  <si>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</si>
  <si>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</si>
  <si>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</si>
  <si>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</si>
  <si>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Úroky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</si>
  <si>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</si>
  <si>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</si>
  <si>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</si>
  <si>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</si>
  <si>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</si>
  <si>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</si>
  <si>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</si>
  <si>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</si>
  <si>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</si>
  <si>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</si>
  <si>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</si>
  <si>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</si>
  <si>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</si>
  <si>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</si>
  <si>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</si>
  <si>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</si>
  <si>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</si>
  <si>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</si>
  <si>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</si>
  <si>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</si>
  <si>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</si>
  <si>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t>noviny, časopisy, publikace, propagační materiály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</si>
  <si>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</si>
  <si>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drobný nehmotný majetek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</si>
  <si>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</si>
  <si>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</si>
  <si>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</si>
  <si>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</si>
  <si>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</si>
  <si>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</si>
  <si>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</si>
  <si>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Jiné provozní výnosy- dotace, dary</t>
  </si>
  <si>
    <t xml:space="preserve">Finanční výnosy </t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</si>
  <si>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</si>
  <si>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</si>
  <si>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</si>
  <si>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</si>
  <si>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</si>
  <si>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</si>
  <si>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</si>
  <si>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</si>
  <si>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</si>
  <si>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</si>
  <si>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</si>
  <si>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</si>
  <si>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</si>
  <si>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</si>
  <si>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</si>
  <si>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</si>
  <si>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</si>
  <si>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</si>
  <si>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</si>
  <si>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</si>
  <si>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</si>
  <si>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</si>
  <si>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</si>
  <si>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ostatní - praní ubrusů, vazba aj.</t>
  </si>
  <si>
    <t>Výnosy z prodeje materálu</t>
  </si>
  <si>
    <t>komunik.portál</t>
  </si>
  <si>
    <t>budovy</t>
  </si>
  <si>
    <t>přepravné</t>
  </si>
  <si>
    <t>členské příspěvky</t>
  </si>
  <si>
    <t>vzdělávání, přednášky</t>
  </si>
  <si>
    <t>SW, grafické a redakční práce, internet, el.pošta</t>
  </si>
  <si>
    <t>telefony</t>
  </si>
  <si>
    <t>VKL</t>
  </si>
  <si>
    <t>EFF</t>
  </si>
  <si>
    <t xml:space="preserve">nájemné </t>
  </si>
  <si>
    <t>CELKEM</t>
  </si>
  <si>
    <t>Poskytnuté dary</t>
  </si>
  <si>
    <t xml:space="preserve">VÝSLEDEK HOSPODAŘENÍ  2018 (v tis.Kč) </t>
  </si>
  <si>
    <t>Změna stavu rezerv podle zvl. pr. předpisů</t>
  </si>
  <si>
    <t>Kurzové zisky</t>
  </si>
  <si>
    <t>Příloha k ZÚ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</si>
</sst>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28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" fontId="0" fillId="0" borderId="30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4" xfId="0" applyNumberFormat="1" applyFill="1" applyBorder="1" applyAlignment="1">
      <alignment vertical="top"/>
    </xf>
    <xf numFmtId="4" fontId="0" fillId="0" borderId="29" xfId="0" applyNumberFormat="1" applyFont="1" applyFill="1" applyBorder="1" applyAlignment="1">
      <alignment vertical="top"/>
    </xf>
    <xf numFmtId="4" fontId="0" fillId="0" borderId="29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4" fontId="5" fillId="0" borderId="35" xfId="0" applyNumberFormat="1" applyFont="1" applyFill="1" applyBorder="1" applyAlignment="1">
      <alignment/>
    </xf>
    <xf numFmtId="0" fontId="0" fillId="0" borderId="23" xfId="0" applyFill="1" applyBorder="1" applyAlignment="1">
      <alignment horizontal="right" vertical="top"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3" xfId="0" applyFont="1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0" fillId="0" borderId="24" xfId="0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vertical="top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vertical="top"/>
    </xf>
    <xf numFmtId="4" fontId="5" fillId="0" borderId="4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vertical="top"/>
    </xf>
    <xf numFmtId="4" fontId="0" fillId="0" borderId="41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 vertical="top"/>
    </xf>
    <xf numFmtId="4" fontId="0" fillId="0" borderId="45" xfId="0" applyNumberFormat="1" applyFill="1" applyBorder="1" applyAlignment="1">
      <alignment vertical="top"/>
    </xf>
    <xf numFmtId="4" fontId="0" fillId="0" borderId="45" xfId="0" applyNumberFormat="1" applyFill="1" applyBorder="1" applyAlignment="1">
      <alignment/>
    </xf>
    <xf numFmtId="4" fontId="5" fillId="0" borderId="42" xfId="0" applyNumberFormat="1" applyFont="1" applyFill="1" applyBorder="1" applyAlignment="1">
      <alignment vertical="top"/>
    </xf>
    <xf numFmtId="4" fontId="0" fillId="0" borderId="40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vertical="top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1" xfId="0" applyFill="1" applyBorder="1" applyAlignment="1">
      <alignment vertical="top" wrapText="1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45" xfId="0" applyFill="1" applyBorder="1" applyAlignment="1">
      <alignment/>
    </xf>
    <xf numFmtId="0" fontId="5" fillId="0" borderId="4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vertical="top"/>
    </xf>
    <xf numFmtId="4" fontId="0" fillId="0" borderId="51" xfId="0" applyNumberFormat="1" applyFill="1" applyBorder="1" applyAlignment="1">
      <alignment vertical="top"/>
    </xf>
    <xf numFmtId="4" fontId="0" fillId="0" borderId="52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/>
    </xf>
    <xf numFmtId="4" fontId="0" fillId="0" borderId="53" xfId="0" applyNumberFormat="1" applyFill="1" applyBorder="1" applyAlignment="1">
      <alignment vertical="top"/>
    </xf>
    <xf numFmtId="4" fontId="0" fillId="0" borderId="53" xfId="0" applyNumberFormat="1" applyFont="1" applyFill="1" applyBorder="1" applyAlignment="1">
      <alignment vertical="top"/>
    </xf>
    <xf numFmtId="4" fontId="0" fillId="0" borderId="53" xfId="0" applyNumberFormat="1" applyFont="1" applyFill="1" applyBorder="1" applyAlignment="1">
      <alignment/>
    </xf>
    <xf numFmtId="4" fontId="0" fillId="0" borderId="52" xfId="0" applyNumberFormat="1" applyFill="1" applyBorder="1" applyAlignment="1">
      <alignment/>
    </xf>
    <xf numFmtId="4" fontId="0" fillId="0" borderId="54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/>
    </xf>
    <xf numFmtId="4" fontId="5" fillId="0" borderId="4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vertical="top"/>
    </xf>
    <xf numFmtId="4" fontId="5" fillId="0" borderId="55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 horizontal="right" vertical="center"/>
    </xf>
    <xf numFmtId="4" fontId="7" fillId="0" borderId="57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85" zoomScalePageLayoutView="0" workbookViewId="0" topLeftCell="A1">
      <selection activeCell="L1" sqref="L1:M1"/>
    </sheetView>
  </sheetViews>
  <sheetFormatPr defaultColWidth="9.00390625" defaultRowHeight="12.75"/>
  <cols>
    <col min="1" max="1" width="6.75390625" style="11" customWidth="1"/>
    <col min="2" max="2" width="48.625" style="11" customWidth="1"/>
    <col min="3" max="13" width="9.875" style="12" customWidth="1"/>
    <col min="14" max="16384" width="9.125" style="11" customWidth="1"/>
  </cols>
  <sheetData>
    <row r="1" spans="1:13" s="29" customFormat="1" ht="23.25" customHeight="1">
      <c r="A1" s="13" t="s">
        <v>84</v>
      </c>
      <c r="C1" s="14" t="s">
        <v>19</v>
      </c>
      <c r="D1" s="30"/>
      <c r="L1" s="145" t="s">
        <v>87</v>
      </c>
      <c r="M1" s="145"/>
    </row>
    <row r="2" spans="3:13" s="31" customFormat="1" ht="1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4" customFormat="1" ht="12.75" customHeight="1">
      <c r="A3" s="143" t="s">
        <v>0</v>
      </c>
      <c r="B3" s="141" t="s">
        <v>1</v>
      </c>
      <c r="C3" s="139" t="s">
        <v>82</v>
      </c>
      <c r="D3" s="137" t="s">
        <v>57</v>
      </c>
      <c r="E3" s="137"/>
      <c r="F3" s="137"/>
      <c r="G3" s="137"/>
      <c r="H3" s="137"/>
      <c r="I3" s="137"/>
      <c r="J3" s="137"/>
      <c r="K3" s="137"/>
      <c r="L3" s="137"/>
      <c r="M3" s="138"/>
    </row>
    <row r="4" spans="1:13" s="34" customFormat="1" ht="12.75" customHeight="1" thickBot="1">
      <c r="A4" s="144"/>
      <c r="B4" s="142"/>
      <c r="C4" s="140"/>
      <c r="D4" s="69" t="s">
        <v>72</v>
      </c>
      <c r="E4" s="69" t="s">
        <v>50</v>
      </c>
      <c r="F4" s="70" t="s">
        <v>51</v>
      </c>
      <c r="G4" s="86" t="s">
        <v>52</v>
      </c>
      <c r="H4" s="86" t="s">
        <v>53</v>
      </c>
      <c r="I4" s="86" t="s">
        <v>80</v>
      </c>
      <c r="J4" s="70" t="s">
        <v>79</v>
      </c>
      <c r="K4" s="86" t="s">
        <v>54</v>
      </c>
      <c r="L4" s="86" t="s">
        <v>55</v>
      </c>
      <c r="M4" s="85" t="s">
        <v>56</v>
      </c>
    </row>
    <row r="5" spans="1:13" s="34" customFormat="1" ht="12.75" customHeight="1" thickBot="1">
      <c r="A5" s="37">
        <v>501</v>
      </c>
      <c r="B5" s="38" t="s">
        <v>2</v>
      </c>
      <c r="C5" s="123">
        <f>SUM(C6:C11)</f>
        <v>207.68</v>
      </c>
      <c r="D5" s="87">
        <f>SUM(D6:D11)</f>
        <v>4.05</v>
      </c>
      <c r="E5" s="1">
        <f>SUM(E6:E11)</f>
        <v>11.209999999999999</v>
      </c>
      <c r="F5" s="1">
        <f>SUM(F6:F11)</f>
        <v>38.47</v>
      </c>
      <c r="G5" s="1">
        <f aca="true" t="shared" si="0" ref="G5:M5">SUM(G6:G11)</f>
        <v>49.02</v>
      </c>
      <c r="H5" s="1">
        <f t="shared" si="0"/>
        <v>64.34</v>
      </c>
      <c r="I5" s="1">
        <f t="shared" si="0"/>
        <v>13.17</v>
      </c>
      <c r="J5" s="1">
        <f>SUM(J6:J11)</f>
        <v>9.28</v>
      </c>
      <c r="K5" s="1">
        <f>SUM(K6:K11)</f>
        <v>10.14</v>
      </c>
      <c r="L5" s="1">
        <f t="shared" si="0"/>
        <v>8</v>
      </c>
      <c r="M5" s="48">
        <f t="shared" si="0"/>
        <v>0</v>
      </c>
    </row>
    <row r="6" spans="1:13" ht="12.75" customHeight="1">
      <c r="A6" s="60" t="s">
        <v>3</v>
      </c>
      <c r="B6" s="108" t="s">
        <v>31</v>
      </c>
      <c r="C6" s="124">
        <f>D6+E6+F6+G6+H6+K6+L6+M6+J6+I6</f>
        <v>59.279999999999994</v>
      </c>
      <c r="D6" s="15"/>
      <c r="E6" s="39">
        <v>3.45</v>
      </c>
      <c r="F6" s="71">
        <v>14.75</v>
      </c>
      <c r="G6" s="71">
        <v>10.13</v>
      </c>
      <c r="H6" s="71">
        <v>20.8</v>
      </c>
      <c r="I6" s="71">
        <v>0.15</v>
      </c>
      <c r="J6" s="71"/>
      <c r="K6" s="71">
        <v>2</v>
      </c>
      <c r="L6" s="71">
        <v>8</v>
      </c>
      <c r="M6" s="40"/>
    </row>
    <row r="7" spans="1:13" ht="12.75" customHeight="1">
      <c r="A7" s="61"/>
      <c r="B7" s="109" t="s">
        <v>32</v>
      </c>
      <c r="C7" s="125">
        <f>D7+E7+F7+G7+H7+K7+L7+M7+I7+J7</f>
        <v>50.82</v>
      </c>
      <c r="D7" s="16"/>
      <c r="E7" s="41">
        <v>5.43</v>
      </c>
      <c r="F7" s="72">
        <v>0.91</v>
      </c>
      <c r="G7" s="72">
        <v>15.3</v>
      </c>
      <c r="H7" s="72">
        <v>20.18</v>
      </c>
      <c r="I7" s="72"/>
      <c r="J7" s="72">
        <v>8.6</v>
      </c>
      <c r="K7" s="72">
        <v>0.4</v>
      </c>
      <c r="L7" s="72"/>
      <c r="M7" s="42"/>
    </row>
    <row r="8" spans="1:13" ht="12.75" customHeight="1">
      <c r="A8" s="61"/>
      <c r="B8" s="109" t="s">
        <v>33</v>
      </c>
      <c r="C8" s="126">
        <f>D8+E8+F8+G8+H8+K8+L8+M8+I8+J8</f>
        <v>52.68999999999999</v>
      </c>
      <c r="D8" s="16"/>
      <c r="E8" s="41"/>
      <c r="F8" s="72">
        <v>12.63</v>
      </c>
      <c r="G8" s="72">
        <v>21.8</v>
      </c>
      <c r="H8" s="72">
        <v>5.8</v>
      </c>
      <c r="I8" s="72">
        <v>12</v>
      </c>
      <c r="J8" s="72">
        <v>0.16</v>
      </c>
      <c r="K8" s="72">
        <v>0.3</v>
      </c>
      <c r="L8" s="72"/>
      <c r="M8" s="42"/>
    </row>
    <row r="9" spans="1:13" ht="12.75" customHeight="1">
      <c r="A9" s="61"/>
      <c r="B9" s="110" t="s">
        <v>34</v>
      </c>
      <c r="C9" s="125">
        <f>D9+E9+F9+G9+H9+K9+L9+M9+I9+J9</f>
        <v>21.659999999999997</v>
      </c>
      <c r="D9" s="17">
        <v>4.05</v>
      </c>
      <c r="E9" s="43">
        <v>2.03</v>
      </c>
      <c r="F9" s="73">
        <v>9.61</v>
      </c>
      <c r="G9" s="73">
        <v>0.29</v>
      </c>
      <c r="H9" s="73">
        <v>5.56</v>
      </c>
      <c r="I9" s="73">
        <v>0.02</v>
      </c>
      <c r="J9" s="73">
        <v>0.02</v>
      </c>
      <c r="K9" s="73">
        <v>0.08</v>
      </c>
      <c r="L9" s="73"/>
      <c r="M9" s="44"/>
    </row>
    <row r="10" spans="1:13" ht="12.75" customHeight="1">
      <c r="A10" s="61"/>
      <c r="B10" s="109" t="s">
        <v>35</v>
      </c>
      <c r="C10" s="125">
        <f>D10+E10+F10+G10+H10+K10+L10+M10+I10+J10</f>
        <v>15.870000000000001</v>
      </c>
      <c r="D10" s="16"/>
      <c r="E10" s="41">
        <v>0.3</v>
      </c>
      <c r="F10" s="72">
        <v>0.57</v>
      </c>
      <c r="G10" s="72">
        <v>1.5</v>
      </c>
      <c r="H10" s="72">
        <v>12</v>
      </c>
      <c r="I10" s="72">
        <v>1</v>
      </c>
      <c r="J10" s="72">
        <v>0.5</v>
      </c>
      <c r="K10" s="72"/>
      <c r="L10" s="72"/>
      <c r="M10" s="42"/>
    </row>
    <row r="11" spans="1:13" ht="12.75" customHeight="1" thickBot="1">
      <c r="A11" s="61"/>
      <c r="B11" s="109" t="s">
        <v>59</v>
      </c>
      <c r="C11" s="126">
        <f>D11+E11+F11+G11+H11+K11+L11+M11+J11+I11</f>
        <v>7.36</v>
      </c>
      <c r="D11" s="16"/>
      <c r="E11" s="41"/>
      <c r="F11" s="72"/>
      <c r="G11" s="72"/>
      <c r="H11" s="72"/>
      <c r="I11" s="72"/>
      <c r="J11" s="72"/>
      <c r="K11" s="72">
        <v>7.36</v>
      </c>
      <c r="L11" s="72"/>
      <c r="M11" s="42"/>
    </row>
    <row r="12" spans="1:13" s="34" customFormat="1" ht="12.75" customHeight="1" thickBot="1">
      <c r="A12" s="37">
        <v>502</v>
      </c>
      <c r="B12" s="38" t="s">
        <v>4</v>
      </c>
      <c r="C12" s="123">
        <f>SUM(C13:C15)</f>
        <v>670.3334</v>
      </c>
      <c r="D12" s="19">
        <f aca="true" t="shared" si="1" ref="D12:M12">SUM(D13:D15)</f>
        <v>0</v>
      </c>
      <c r="E12" s="3">
        <f t="shared" si="1"/>
        <v>10.83</v>
      </c>
      <c r="F12" s="3">
        <f t="shared" si="1"/>
        <v>34.55</v>
      </c>
      <c r="G12" s="3">
        <f t="shared" si="1"/>
        <v>216.28</v>
      </c>
      <c r="H12" s="3">
        <f t="shared" si="1"/>
        <v>220.26999999999998</v>
      </c>
      <c r="I12" s="3">
        <f t="shared" si="1"/>
        <v>0.01</v>
      </c>
      <c r="J12" s="3">
        <f t="shared" si="1"/>
        <v>0.5</v>
      </c>
      <c r="K12" s="3">
        <f t="shared" si="1"/>
        <v>74.8934</v>
      </c>
      <c r="L12" s="3">
        <f t="shared" si="1"/>
        <v>113</v>
      </c>
      <c r="M12" s="48">
        <f t="shared" si="1"/>
        <v>0</v>
      </c>
    </row>
    <row r="13" spans="1:13" ht="12.75" customHeight="1">
      <c r="A13" s="61" t="s">
        <v>3</v>
      </c>
      <c r="B13" s="109" t="s">
        <v>20</v>
      </c>
      <c r="C13" s="127">
        <f>D13+E13+F13+G13+H13+K13+L13+M13+I13+J13</f>
        <v>223.42000000000002</v>
      </c>
      <c r="D13" s="16"/>
      <c r="E13" s="41">
        <v>3.5</v>
      </c>
      <c r="F13" s="72">
        <v>12.21</v>
      </c>
      <c r="G13" s="72">
        <v>80</v>
      </c>
      <c r="H13" s="72">
        <v>85</v>
      </c>
      <c r="I13" s="72">
        <v>0.01</v>
      </c>
      <c r="J13" s="72">
        <v>0.5</v>
      </c>
      <c r="K13" s="72">
        <v>34.2</v>
      </c>
      <c r="L13" s="72">
        <v>8</v>
      </c>
      <c r="M13" s="42"/>
    </row>
    <row r="14" spans="1:13" ht="12.75" customHeight="1">
      <c r="A14" s="62"/>
      <c r="B14" s="111" t="s">
        <v>22</v>
      </c>
      <c r="C14" s="127">
        <f>D14+E14+F14+G14+H14+K14+L14+M14+I14+J14</f>
        <v>14.22</v>
      </c>
      <c r="D14" s="27"/>
      <c r="E14" s="28">
        <v>0.13</v>
      </c>
      <c r="F14" s="75">
        <v>1.14</v>
      </c>
      <c r="G14" s="75">
        <v>6.28</v>
      </c>
      <c r="H14" s="75">
        <v>6.27</v>
      </c>
      <c r="I14" s="75"/>
      <c r="J14" s="75"/>
      <c r="K14" s="75">
        <v>0.4</v>
      </c>
      <c r="L14" s="75"/>
      <c r="M14" s="45"/>
    </row>
    <row r="15" spans="1:13" ht="12.75" customHeight="1" thickBot="1">
      <c r="A15" s="62"/>
      <c r="B15" s="112" t="s">
        <v>21</v>
      </c>
      <c r="C15" s="127">
        <f>D15+E15+F15+G15+H15+K15+L15+M15+I15+J15</f>
        <v>432.6934</v>
      </c>
      <c r="D15" s="20"/>
      <c r="E15" s="46">
        <v>7.2</v>
      </c>
      <c r="F15" s="76">
        <v>21.2</v>
      </c>
      <c r="G15" s="76">
        <v>130</v>
      </c>
      <c r="H15" s="76">
        <v>129</v>
      </c>
      <c r="I15" s="76"/>
      <c r="J15" s="76"/>
      <c r="K15" s="76">
        <v>40.2934</v>
      </c>
      <c r="L15" s="76">
        <v>105</v>
      </c>
      <c r="M15" s="47"/>
    </row>
    <row r="16" spans="1:13" s="49" customFormat="1" ht="12.75" customHeight="1" thickBot="1">
      <c r="A16" s="37">
        <v>511</v>
      </c>
      <c r="B16" s="38" t="s">
        <v>5</v>
      </c>
      <c r="C16" s="123">
        <f aca="true" t="shared" si="2" ref="C16:M16">SUM(C17:C18)</f>
        <v>769.01</v>
      </c>
      <c r="D16" s="3">
        <f t="shared" si="2"/>
        <v>0</v>
      </c>
      <c r="E16" s="3">
        <f t="shared" si="2"/>
        <v>1</v>
      </c>
      <c r="F16" s="3">
        <f t="shared" si="2"/>
        <v>150</v>
      </c>
      <c r="G16" s="3">
        <f t="shared" si="2"/>
        <v>225.44</v>
      </c>
      <c r="H16" s="3">
        <f t="shared" si="2"/>
        <v>325.97999999999996</v>
      </c>
      <c r="I16" s="3">
        <f t="shared" si="2"/>
        <v>0</v>
      </c>
      <c r="J16" s="3">
        <f t="shared" si="2"/>
        <v>4.59</v>
      </c>
      <c r="K16" s="3">
        <f t="shared" si="2"/>
        <v>17</v>
      </c>
      <c r="L16" s="3">
        <f t="shared" si="2"/>
        <v>45</v>
      </c>
      <c r="M16" s="48">
        <f t="shared" si="2"/>
        <v>0</v>
      </c>
    </row>
    <row r="17" spans="1:13" ht="12.75" customHeight="1">
      <c r="A17" s="63" t="s">
        <v>3</v>
      </c>
      <c r="B17" s="110" t="s">
        <v>73</v>
      </c>
      <c r="C17" s="128">
        <f>D17+E17+F17+G17+H17+K17+L17+M17+J17+I17</f>
        <v>708.0799999999999</v>
      </c>
      <c r="D17" s="17"/>
      <c r="E17" s="43">
        <v>1</v>
      </c>
      <c r="F17" s="73">
        <v>150</v>
      </c>
      <c r="G17" s="73">
        <v>200</v>
      </c>
      <c r="H17" s="73">
        <v>295.08</v>
      </c>
      <c r="I17" s="73"/>
      <c r="J17" s="73"/>
      <c r="K17" s="73">
        <v>17</v>
      </c>
      <c r="L17" s="73">
        <v>45</v>
      </c>
      <c r="M17" s="44"/>
    </row>
    <row r="18" spans="1:14" ht="12.75" customHeight="1" thickBot="1">
      <c r="A18" s="62"/>
      <c r="B18" s="111" t="s">
        <v>23</v>
      </c>
      <c r="C18" s="128">
        <f>D18+E18+F18+G18+H18+K18+L18+M18+J18+I18</f>
        <v>60.93000000000001</v>
      </c>
      <c r="D18" s="18"/>
      <c r="E18" s="28"/>
      <c r="F18" s="75"/>
      <c r="G18" s="75">
        <v>25.44</v>
      </c>
      <c r="H18" s="75">
        <v>30.9</v>
      </c>
      <c r="I18" s="75"/>
      <c r="J18" s="75">
        <v>4.59</v>
      </c>
      <c r="K18" s="75"/>
      <c r="L18" s="75"/>
      <c r="M18" s="45"/>
      <c r="N18" s="95"/>
    </row>
    <row r="19" spans="1:13" ht="12.75" customHeight="1" thickBot="1">
      <c r="A19" s="37">
        <v>512</v>
      </c>
      <c r="B19" s="38" t="s">
        <v>6</v>
      </c>
      <c r="C19" s="123">
        <f>D19+E19+F19+G19+H19+K19+L19+M19+J19+I19</f>
        <v>34.94</v>
      </c>
      <c r="D19" s="19">
        <v>2.26</v>
      </c>
      <c r="E19" s="3"/>
      <c r="F19" s="74"/>
      <c r="G19" s="74">
        <v>2.67</v>
      </c>
      <c r="H19" s="74">
        <v>10.59</v>
      </c>
      <c r="I19" s="74">
        <v>17.06</v>
      </c>
      <c r="J19" s="74">
        <v>0.31</v>
      </c>
      <c r="K19" s="74">
        <v>0.28</v>
      </c>
      <c r="L19" s="74">
        <v>1.77</v>
      </c>
      <c r="M19" s="48"/>
    </row>
    <row r="20" spans="1:13" ht="12.75" customHeight="1" thickBot="1">
      <c r="A20" s="37">
        <v>513</v>
      </c>
      <c r="B20" s="38" t="s">
        <v>36</v>
      </c>
      <c r="C20" s="123">
        <f>D20+E20+F20+G20+H20+K20+L20+M20+J20+I20</f>
        <v>95.63</v>
      </c>
      <c r="D20" s="19">
        <v>0.23</v>
      </c>
      <c r="E20" s="3">
        <v>2.25</v>
      </c>
      <c r="F20" s="74">
        <v>9.1</v>
      </c>
      <c r="G20" s="74">
        <v>1.56</v>
      </c>
      <c r="H20" s="74">
        <v>40.69</v>
      </c>
      <c r="I20" s="74">
        <v>41.54</v>
      </c>
      <c r="J20" s="74"/>
      <c r="K20" s="74">
        <v>0.26</v>
      </c>
      <c r="L20" s="74"/>
      <c r="M20" s="48"/>
    </row>
    <row r="21" spans="1:13" s="34" customFormat="1" ht="12.75" customHeight="1" thickBot="1">
      <c r="A21" s="37">
        <v>518</v>
      </c>
      <c r="B21" s="38" t="s">
        <v>7</v>
      </c>
      <c r="C21" s="123">
        <f aca="true" t="shared" si="3" ref="C21:M21">C22+C23+C24+C25+C26+C27+C28+C29+C30+C32+C34+C35+C36+C38+C39+C31+C33+C37</f>
        <v>4971.570000000001</v>
      </c>
      <c r="D21" s="106">
        <f t="shared" si="3"/>
        <v>629.2099999999999</v>
      </c>
      <c r="E21" s="3">
        <f t="shared" si="3"/>
        <v>74.14999999999999</v>
      </c>
      <c r="F21" s="3">
        <f t="shared" si="3"/>
        <v>110.93</v>
      </c>
      <c r="G21" s="3">
        <f t="shared" si="3"/>
        <v>933.42</v>
      </c>
      <c r="H21" s="3">
        <f t="shared" si="3"/>
        <v>2148.6</v>
      </c>
      <c r="I21" s="3">
        <f t="shared" si="3"/>
        <v>305.42</v>
      </c>
      <c r="J21" s="3">
        <f t="shared" si="3"/>
        <v>327.37000000000006</v>
      </c>
      <c r="K21" s="3">
        <f t="shared" si="3"/>
        <v>114.74</v>
      </c>
      <c r="L21" s="3">
        <f t="shared" si="3"/>
        <v>327.73</v>
      </c>
      <c r="M21" s="59">
        <f t="shared" si="3"/>
        <v>0</v>
      </c>
    </row>
    <row r="22" spans="1:13" s="34" customFormat="1" ht="12.75" customHeight="1">
      <c r="A22" s="64" t="s">
        <v>3</v>
      </c>
      <c r="B22" s="113" t="s">
        <v>37</v>
      </c>
      <c r="C22" s="129">
        <f>D22+E22+F22+G22+H22+K22+L22+M22+J22+I22</f>
        <v>0</v>
      </c>
      <c r="D22" s="23"/>
      <c r="E22" s="6"/>
      <c r="F22" s="77"/>
      <c r="G22" s="77"/>
      <c r="H22" s="77"/>
      <c r="I22" s="77"/>
      <c r="J22" s="77"/>
      <c r="K22" s="77"/>
      <c r="L22" s="77"/>
      <c r="M22" s="52"/>
    </row>
    <row r="23" spans="1:13" s="34" customFormat="1" ht="12.75" customHeight="1">
      <c r="A23" s="35"/>
      <c r="B23" s="114" t="s">
        <v>40</v>
      </c>
      <c r="C23" s="129">
        <f>D23+E23+F23+G23+H23+K23+L23+M23+J23+I23</f>
        <v>738.4</v>
      </c>
      <c r="D23" s="24"/>
      <c r="E23" s="7"/>
      <c r="F23" s="78">
        <v>1.99</v>
      </c>
      <c r="G23" s="78">
        <v>730.53</v>
      </c>
      <c r="H23" s="78">
        <v>0.05</v>
      </c>
      <c r="I23" s="78">
        <v>0.83</v>
      </c>
      <c r="J23" s="78"/>
      <c r="K23" s="78">
        <v>5</v>
      </c>
      <c r="L23" s="78"/>
      <c r="M23" s="53"/>
    </row>
    <row r="24" spans="1:13" s="34" customFormat="1" ht="12.75" customHeight="1">
      <c r="A24" s="35"/>
      <c r="B24" s="115" t="s">
        <v>63</v>
      </c>
      <c r="C24" s="129">
        <f>D24+E24+F24+G24+H24+K24+L24+M24+J24+I24</f>
        <v>21.04</v>
      </c>
      <c r="D24" s="24"/>
      <c r="E24" s="7"/>
      <c r="F24" s="78">
        <v>0.25</v>
      </c>
      <c r="G24" s="78">
        <v>2.75</v>
      </c>
      <c r="H24" s="78">
        <v>10</v>
      </c>
      <c r="I24" s="78"/>
      <c r="J24" s="78"/>
      <c r="K24" s="78">
        <v>0.25</v>
      </c>
      <c r="L24" s="78">
        <v>7.79</v>
      </c>
      <c r="M24" s="53"/>
    </row>
    <row r="25" spans="1:13" s="34" customFormat="1" ht="12.75" customHeight="1">
      <c r="A25" s="35"/>
      <c r="B25" s="115" t="s">
        <v>64</v>
      </c>
      <c r="C25" s="129">
        <f aca="true" t="shared" si="4" ref="C25:C35">D25+E25+F25+G25+H25+K25+L25+M25+J25+I25</f>
        <v>65.75999999999999</v>
      </c>
      <c r="D25" s="24">
        <v>8.07</v>
      </c>
      <c r="E25" s="7"/>
      <c r="F25" s="78"/>
      <c r="G25" s="78">
        <v>4</v>
      </c>
      <c r="H25" s="78">
        <v>17.79</v>
      </c>
      <c r="I25" s="78">
        <v>34.5</v>
      </c>
      <c r="J25" s="78">
        <v>1.4</v>
      </c>
      <c r="K25" s="78"/>
      <c r="L25" s="78"/>
      <c r="M25" s="53"/>
    </row>
    <row r="26" spans="1:13" s="34" customFormat="1" ht="12.75" customHeight="1">
      <c r="A26" s="35"/>
      <c r="B26" s="115" t="s">
        <v>65</v>
      </c>
      <c r="C26" s="129">
        <f t="shared" si="4"/>
        <v>318.69</v>
      </c>
      <c r="D26" s="24"/>
      <c r="E26" s="7"/>
      <c r="F26" s="78">
        <v>2.5</v>
      </c>
      <c r="G26" s="78">
        <v>80</v>
      </c>
      <c r="H26" s="78">
        <v>102.19</v>
      </c>
      <c r="I26" s="78"/>
      <c r="J26" s="78"/>
      <c r="K26" s="78">
        <v>65</v>
      </c>
      <c r="L26" s="78">
        <v>69</v>
      </c>
      <c r="M26" s="53"/>
    </row>
    <row r="27" spans="1:13" s="34" customFormat="1" ht="12.75" customHeight="1">
      <c r="A27" s="35"/>
      <c r="B27" s="115" t="s">
        <v>66</v>
      </c>
      <c r="C27" s="129">
        <f t="shared" si="4"/>
        <v>477.11</v>
      </c>
      <c r="D27" s="24">
        <v>378.59</v>
      </c>
      <c r="E27" s="7"/>
      <c r="F27" s="78">
        <v>18.6</v>
      </c>
      <c r="G27" s="78">
        <v>27.12</v>
      </c>
      <c r="H27" s="78">
        <v>40</v>
      </c>
      <c r="I27" s="78">
        <v>12.1</v>
      </c>
      <c r="J27" s="78">
        <v>0.7</v>
      </c>
      <c r="K27" s="78"/>
      <c r="L27" s="78"/>
      <c r="M27" s="53"/>
    </row>
    <row r="28" spans="1:13" s="34" customFormat="1" ht="12.75" customHeight="1">
      <c r="A28" s="35"/>
      <c r="B28" s="115" t="s">
        <v>67</v>
      </c>
      <c r="C28" s="129">
        <f t="shared" si="4"/>
        <v>2445.88</v>
      </c>
      <c r="D28" s="24"/>
      <c r="E28" s="7">
        <v>72</v>
      </c>
      <c r="F28" s="78">
        <v>65.11</v>
      </c>
      <c r="G28" s="78"/>
      <c r="H28" s="78">
        <v>1721.28</v>
      </c>
      <c r="I28" s="78">
        <v>230.94</v>
      </c>
      <c r="J28" s="78">
        <v>322.55</v>
      </c>
      <c r="K28" s="78">
        <v>34</v>
      </c>
      <c r="L28" s="78"/>
      <c r="M28" s="53"/>
    </row>
    <row r="29" spans="1:13" s="34" customFormat="1" ht="12.75" customHeight="1">
      <c r="A29" s="35"/>
      <c r="B29" s="115" t="s">
        <v>69</v>
      </c>
      <c r="C29" s="129">
        <f t="shared" si="4"/>
        <v>311.46999999999997</v>
      </c>
      <c r="D29" s="24"/>
      <c r="E29" s="7">
        <v>0.3</v>
      </c>
      <c r="F29" s="78">
        <v>1</v>
      </c>
      <c r="G29" s="78">
        <v>8</v>
      </c>
      <c r="H29" s="78">
        <v>47.41</v>
      </c>
      <c r="I29" s="78"/>
      <c r="J29" s="78"/>
      <c r="K29" s="78">
        <v>5</v>
      </c>
      <c r="L29" s="78">
        <v>249.76</v>
      </c>
      <c r="M29" s="53"/>
    </row>
    <row r="30" spans="1:13" s="34" customFormat="1" ht="12.75" customHeight="1">
      <c r="A30" s="35"/>
      <c r="B30" s="115" t="s">
        <v>70</v>
      </c>
      <c r="C30" s="129">
        <f>D30+E30+F30+G30+H30+K30+L30+M30+J30+I30</f>
        <v>1.26</v>
      </c>
      <c r="D30" s="24">
        <v>0.7</v>
      </c>
      <c r="E30" s="7"/>
      <c r="F30" s="78"/>
      <c r="G30" s="78"/>
      <c r="H30" s="78"/>
      <c r="I30" s="78"/>
      <c r="J30" s="78"/>
      <c r="K30" s="78">
        <v>0.56</v>
      </c>
      <c r="L30" s="78"/>
      <c r="M30" s="53"/>
    </row>
    <row r="31" spans="1:13" s="34" customFormat="1" ht="12.75" customHeight="1">
      <c r="A31" s="35"/>
      <c r="B31" s="115" t="s">
        <v>77</v>
      </c>
      <c r="C31" s="129">
        <f>D31+E31+F31+G31+H31+K31+L31+M31+J31+I31</f>
        <v>312.54</v>
      </c>
      <c r="D31" s="24">
        <v>227.38</v>
      </c>
      <c r="E31" s="7">
        <v>0.5</v>
      </c>
      <c r="F31" s="78">
        <v>5.5</v>
      </c>
      <c r="G31" s="78">
        <v>24.04</v>
      </c>
      <c r="H31" s="78">
        <v>50.3</v>
      </c>
      <c r="I31" s="78">
        <v>0.62</v>
      </c>
      <c r="J31" s="78">
        <v>2</v>
      </c>
      <c r="K31" s="78">
        <v>2.2</v>
      </c>
      <c r="L31" s="78"/>
      <c r="M31" s="53"/>
    </row>
    <row r="32" spans="1:13" s="34" customFormat="1" ht="12.75" customHeight="1">
      <c r="A32" s="35"/>
      <c r="B32" s="115" t="s">
        <v>60</v>
      </c>
      <c r="C32" s="129">
        <f t="shared" si="4"/>
        <v>0</v>
      </c>
      <c r="D32" s="24"/>
      <c r="E32" s="7"/>
      <c r="F32" s="78"/>
      <c r="G32" s="78"/>
      <c r="H32" s="78"/>
      <c r="I32" s="78"/>
      <c r="J32" s="78"/>
      <c r="K32" s="78"/>
      <c r="L32" s="78"/>
      <c r="M32" s="53"/>
    </row>
    <row r="33" spans="1:13" s="34" customFormat="1" ht="12.75" customHeight="1">
      <c r="A33" s="35"/>
      <c r="B33" s="115" t="s">
        <v>74</v>
      </c>
      <c r="C33" s="129">
        <f t="shared" si="4"/>
        <v>128.20000000000002</v>
      </c>
      <c r="D33" s="24"/>
      <c r="E33" s="7"/>
      <c r="F33" s="78">
        <v>2.48</v>
      </c>
      <c r="G33" s="78"/>
      <c r="H33" s="78">
        <v>98.72</v>
      </c>
      <c r="I33" s="78">
        <v>26.38</v>
      </c>
      <c r="J33" s="78">
        <v>0.62</v>
      </c>
      <c r="K33" s="78"/>
      <c r="L33" s="78"/>
      <c r="M33" s="53"/>
    </row>
    <row r="34" spans="1:13" s="34" customFormat="1" ht="12.75" customHeight="1">
      <c r="A34" s="35"/>
      <c r="B34" s="116" t="s">
        <v>39</v>
      </c>
      <c r="C34" s="129">
        <f t="shared" si="4"/>
        <v>29.599999999999998</v>
      </c>
      <c r="D34" s="25">
        <v>4.78</v>
      </c>
      <c r="E34" s="8"/>
      <c r="F34" s="79">
        <v>5</v>
      </c>
      <c r="G34" s="79">
        <v>7.98</v>
      </c>
      <c r="H34" s="79">
        <v>11.53</v>
      </c>
      <c r="I34" s="79"/>
      <c r="J34" s="79">
        <v>0.05</v>
      </c>
      <c r="K34" s="79">
        <v>0.08</v>
      </c>
      <c r="L34" s="79">
        <v>0.18</v>
      </c>
      <c r="M34" s="54"/>
    </row>
    <row r="35" spans="1:13" s="34" customFormat="1" ht="12.75" customHeight="1">
      <c r="A35" s="35"/>
      <c r="B35" s="115" t="s">
        <v>78</v>
      </c>
      <c r="C35" s="129">
        <f t="shared" si="4"/>
        <v>31.05</v>
      </c>
      <c r="D35" s="24">
        <v>2.66</v>
      </c>
      <c r="E35" s="7">
        <v>1</v>
      </c>
      <c r="F35" s="78">
        <v>5</v>
      </c>
      <c r="G35" s="78">
        <v>6</v>
      </c>
      <c r="H35" s="78">
        <v>16.24</v>
      </c>
      <c r="I35" s="78">
        <v>0.05</v>
      </c>
      <c r="J35" s="78">
        <v>0.05</v>
      </c>
      <c r="K35" s="78">
        <v>0.05</v>
      </c>
      <c r="L35" s="78"/>
      <c r="M35" s="53"/>
    </row>
    <row r="36" spans="1:13" s="34" customFormat="1" ht="12.75" customHeight="1">
      <c r="A36" s="35"/>
      <c r="B36" s="115" t="s">
        <v>68</v>
      </c>
      <c r="C36" s="129">
        <f>D36+E36+F36+G36+H36+K36+L36+M36+J36+I36</f>
        <v>44.54</v>
      </c>
      <c r="D36" s="24"/>
      <c r="E36" s="7">
        <v>0.35</v>
      </c>
      <c r="F36" s="78">
        <v>3</v>
      </c>
      <c r="G36" s="78">
        <v>16</v>
      </c>
      <c r="H36" s="78">
        <v>23.59</v>
      </c>
      <c r="I36" s="78"/>
      <c r="J36" s="78"/>
      <c r="K36" s="78">
        <v>1.6</v>
      </c>
      <c r="L36" s="78"/>
      <c r="M36" s="53"/>
    </row>
    <row r="37" spans="1:13" s="34" customFormat="1" ht="12.75" customHeight="1">
      <c r="A37" s="35"/>
      <c r="B37" s="115" t="s">
        <v>81</v>
      </c>
      <c r="C37" s="129">
        <f>D37+E37+F37+G37+H37+K37+L37+M37+J37+I37</f>
        <v>0</v>
      </c>
      <c r="D37" s="24"/>
      <c r="E37" s="7"/>
      <c r="F37" s="78"/>
      <c r="G37" s="78"/>
      <c r="H37" s="78"/>
      <c r="I37" s="78"/>
      <c r="J37" s="78"/>
      <c r="K37" s="78"/>
      <c r="L37" s="78"/>
      <c r="M37" s="53"/>
    </row>
    <row r="38" spans="1:13" s="34" customFormat="1" ht="12.75" customHeight="1">
      <c r="A38" s="35"/>
      <c r="B38" s="115" t="s">
        <v>38</v>
      </c>
      <c r="C38" s="129">
        <f>D38+E38+F38+G38+H38+K38+L38+M38+J38+I38</f>
        <v>20.03</v>
      </c>
      <c r="D38" s="24">
        <v>7.03</v>
      </c>
      <c r="E38" s="7"/>
      <c r="F38" s="78">
        <v>0.5</v>
      </c>
      <c r="G38" s="78">
        <v>1</v>
      </c>
      <c r="H38" s="78">
        <v>9.5</v>
      </c>
      <c r="I38" s="78"/>
      <c r="J38" s="78"/>
      <c r="K38" s="78">
        <v>1</v>
      </c>
      <c r="L38" s="78">
        <v>1</v>
      </c>
      <c r="M38" s="53"/>
    </row>
    <row r="39" spans="1:13" s="34" customFormat="1" ht="12.75" customHeight="1" thickBot="1">
      <c r="A39" s="35"/>
      <c r="B39" s="115" t="s">
        <v>75</v>
      </c>
      <c r="C39" s="129">
        <f>D39+E39+F39+G39+H39+K39+L39+M39+J39+I39</f>
        <v>26</v>
      </c>
      <c r="D39" s="24"/>
      <c r="E39" s="7"/>
      <c r="F39" s="78"/>
      <c r="G39" s="78">
        <v>26</v>
      </c>
      <c r="H39" s="78"/>
      <c r="I39" s="78"/>
      <c r="J39" s="78"/>
      <c r="K39" s="78"/>
      <c r="L39" s="78"/>
      <c r="M39" s="53"/>
    </row>
    <row r="40" spans="1:13" s="34" customFormat="1" ht="12.75" customHeight="1" thickBot="1">
      <c r="A40" s="37">
        <v>521</v>
      </c>
      <c r="B40" s="38" t="s">
        <v>8</v>
      </c>
      <c r="C40" s="123">
        <f>SUM(C41:C42)</f>
        <v>3899.2</v>
      </c>
      <c r="D40" s="19">
        <f>SUM(D41:D42)</f>
        <v>401.23</v>
      </c>
      <c r="E40" s="3">
        <f>SUM(E41:E42)</f>
        <v>19</v>
      </c>
      <c r="F40" s="3">
        <f aca="true" t="shared" si="5" ref="F40:M40">SUM(F41:F42)</f>
        <v>329.97</v>
      </c>
      <c r="G40" s="3">
        <f t="shared" si="5"/>
        <v>416.97</v>
      </c>
      <c r="H40" s="3">
        <f t="shared" si="5"/>
        <v>2362.41</v>
      </c>
      <c r="I40" s="3">
        <f t="shared" si="5"/>
        <v>67.04</v>
      </c>
      <c r="J40" s="3">
        <f t="shared" si="5"/>
        <v>30.77</v>
      </c>
      <c r="K40" s="3">
        <f t="shared" si="5"/>
        <v>201.81</v>
      </c>
      <c r="L40" s="3">
        <f t="shared" si="5"/>
        <v>70</v>
      </c>
      <c r="M40" s="48">
        <f t="shared" si="5"/>
        <v>0</v>
      </c>
    </row>
    <row r="41" spans="1:13" ht="12.75" customHeight="1">
      <c r="A41" s="65" t="s">
        <v>3</v>
      </c>
      <c r="B41" s="117" t="s">
        <v>41</v>
      </c>
      <c r="C41" s="128">
        <f>D41+E41+F41+G41+H41+K41+L41+M41+J41+I41</f>
        <v>3457.5699999999997</v>
      </c>
      <c r="D41" s="17">
        <v>389.97</v>
      </c>
      <c r="E41" s="2">
        <v>14</v>
      </c>
      <c r="F41" s="80">
        <v>285</v>
      </c>
      <c r="G41" s="80">
        <v>301</v>
      </c>
      <c r="H41" s="80">
        <v>2227.6</v>
      </c>
      <c r="I41" s="80"/>
      <c r="J41" s="80"/>
      <c r="K41" s="80">
        <v>170</v>
      </c>
      <c r="L41" s="80">
        <v>70</v>
      </c>
      <c r="M41" s="136"/>
    </row>
    <row r="42" spans="1:13" ht="12.75" customHeight="1" thickBot="1">
      <c r="A42" s="65"/>
      <c r="B42" s="118" t="s">
        <v>42</v>
      </c>
      <c r="C42" s="126">
        <f>D42+E42+F42+G42+H42+K42+L42+M42+J42+I42</f>
        <v>441.63</v>
      </c>
      <c r="D42" s="22">
        <v>11.26</v>
      </c>
      <c r="E42" s="5">
        <v>5</v>
      </c>
      <c r="F42" s="81">
        <v>44.97</v>
      </c>
      <c r="G42" s="81">
        <v>115.97</v>
      </c>
      <c r="H42" s="81">
        <v>134.81</v>
      </c>
      <c r="I42" s="81">
        <v>67.04</v>
      </c>
      <c r="J42" s="81">
        <v>30.77</v>
      </c>
      <c r="K42" s="81">
        <v>31.81</v>
      </c>
      <c r="L42" s="81"/>
      <c r="M42" s="51"/>
    </row>
    <row r="43" spans="1:13" s="34" customFormat="1" ht="12.75" customHeight="1" thickBot="1">
      <c r="A43" s="37">
        <v>524</v>
      </c>
      <c r="B43" s="38" t="s">
        <v>9</v>
      </c>
      <c r="C43" s="123">
        <f>SUM(C44:C45)</f>
        <v>1255.5700000000002</v>
      </c>
      <c r="D43" s="19">
        <f>SUM(D44:D45)</f>
        <v>129.72</v>
      </c>
      <c r="E43" s="3">
        <f>SUM(E44:E45)</f>
        <v>4.76</v>
      </c>
      <c r="F43" s="3">
        <f aca="true" t="shared" si="6" ref="F43:M43">SUM(F44:F45)</f>
        <v>96.9</v>
      </c>
      <c r="G43" s="3">
        <f t="shared" si="6"/>
        <v>102.34</v>
      </c>
      <c r="H43" s="3">
        <f t="shared" si="6"/>
        <v>864.0500000000001</v>
      </c>
      <c r="I43" s="3">
        <f t="shared" si="6"/>
        <v>0</v>
      </c>
      <c r="J43" s="3">
        <f t="shared" si="6"/>
        <v>0</v>
      </c>
      <c r="K43" s="3">
        <f t="shared" si="6"/>
        <v>57.8</v>
      </c>
      <c r="L43" s="3">
        <f t="shared" si="6"/>
        <v>0</v>
      </c>
      <c r="M43" s="48">
        <f t="shared" si="6"/>
        <v>0</v>
      </c>
    </row>
    <row r="44" spans="1:13" s="34" customFormat="1" ht="12.75" customHeight="1">
      <c r="A44" s="66" t="s">
        <v>3</v>
      </c>
      <c r="B44" s="114" t="s">
        <v>24</v>
      </c>
      <c r="C44" s="130">
        <f>D44+E44+F44+G44+H44+K44+L44+M44+J44+I44</f>
        <v>923.22</v>
      </c>
      <c r="D44" s="24">
        <v>97.5</v>
      </c>
      <c r="E44" s="7">
        <v>3.5</v>
      </c>
      <c r="F44" s="78">
        <v>71.25</v>
      </c>
      <c r="G44" s="78">
        <v>75.25</v>
      </c>
      <c r="H44" s="78">
        <v>633.22</v>
      </c>
      <c r="I44" s="78"/>
      <c r="J44" s="78"/>
      <c r="K44" s="78">
        <v>42.5</v>
      </c>
      <c r="L44" s="78"/>
      <c r="M44" s="53"/>
    </row>
    <row r="45" spans="1:13" ht="12.75" customHeight="1" thickBot="1">
      <c r="A45" s="62"/>
      <c r="B45" s="119" t="s">
        <v>25</v>
      </c>
      <c r="C45" s="131">
        <f>D45+E45+F45+G45+H45+K45+L45+M45+J45+I45</f>
        <v>332.35</v>
      </c>
      <c r="D45" s="21">
        <v>32.22</v>
      </c>
      <c r="E45" s="4">
        <v>1.26</v>
      </c>
      <c r="F45" s="82">
        <v>25.65</v>
      </c>
      <c r="G45" s="82">
        <v>27.09</v>
      </c>
      <c r="H45" s="82">
        <v>230.83</v>
      </c>
      <c r="I45" s="82"/>
      <c r="J45" s="82"/>
      <c r="K45" s="82">
        <v>15.3</v>
      </c>
      <c r="L45" s="82"/>
      <c r="M45" s="50"/>
    </row>
    <row r="46" spans="1:13" s="34" customFormat="1" ht="12.75" customHeight="1" thickBot="1">
      <c r="A46" s="37">
        <v>525</v>
      </c>
      <c r="B46" s="38" t="s">
        <v>43</v>
      </c>
      <c r="C46" s="123">
        <f aca="true" t="shared" si="7" ref="C46:C52">D46+E46+F46+G46+H46+K46+L46+M46+I46+J46</f>
        <v>32.4</v>
      </c>
      <c r="D46" s="19">
        <v>3.6</v>
      </c>
      <c r="E46" s="3">
        <v>0.05</v>
      </c>
      <c r="F46" s="74">
        <v>1</v>
      </c>
      <c r="G46" s="74">
        <v>2.5</v>
      </c>
      <c r="H46" s="74">
        <v>25.25</v>
      </c>
      <c r="I46" s="74"/>
      <c r="J46" s="74"/>
      <c r="K46" s="74"/>
      <c r="L46" s="74"/>
      <c r="M46" s="48"/>
    </row>
    <row r="47" spans="1:13" s="34" customFormat="1" ht="12.75" customHeight="1" thickBot="1">
      <c r="A47" s="37">
        <v>527</v>
      </c>
      <c r="B47" s="38" t="s">
        <v>10</v>
      </c>
      <c r="C47" s="123">
        <f t="shared" si="7"/>
        <v>92.41999999999999</v>
      </c>
      <c r="D47" s="19">
        <v>10.03</v>
      </c>
      <c r="E47" s="3">
        <v>0.15</v>
      </c>
      <c r="F47" s="74">
        <v>4</v>
      </c>
      <c r="G47" s="74">
        <v>7</v>
      </c>
      <c r="H47" s="74">
        <v>71.24</v>
      </c>
      <c r="I47" s="74"/>
      <c r="J47" s="74"/>
      <c r="K47" s="74"/>
      <c r="L47" s="74"/>
      <c r="M47" s="48"/>
    </row>
    <row r="48" spans="1:13" s="34" customFormat="1" ht="12.75" customHeight="1" thickBot="1">
      <c r="A48" s="37">
        <v>531</v>
      </c>
      <c r="B48" s="38" t="s">
        <v>44</v>
      </c>
      <c r="C48" s="123">
        <f t="shared" si="7"/>
        <v>1.05</v>
      </c>
      <c r="D48" s="19"/>
      <c r="E48" s="3"/>
      <c r="F48" s="74"/>
      <c r="G48" s="74"/>
      <c r="H48" s="74">
        <v>1.05</v>
      </c>
      <c r="I48" s="74"/>
      <c r="J48" s="74"/>
      <c r="K48" s="74"/>
      <c r="L48" s="74"/>
      <c r="M48" s="48"/>
    </row>
    <row r="49" spans="1:13" s="34" customFormat="1" ht="12.75" customHeight="1" thickBot="1">
      <c r="A49" s="37">
        <v>538</v>
      </c>
      <c r="B49" s="38" t="s">
        <v>16</v>
      </c>
      <c r="C49" s="123">
        <f t="shared" si="7"/>
        <v>45.84</v>
      </c>
      <c r="D49" s="19">
        <v>3.95</v>
      </c>
      <c r="E49" s="3"/>
      <c r="F49" s="74"/>
      <c r="G49" s="74">
        <v>19.59</v>
      </c>
      <c r="H49" s="74">
        <v>0.1</v>
      </c>
      <c r="I49" s="74"/>
      <c r="J49" s="74">
        <v>0.1</v>
      </c>
      <c r="K49" s="74">
        <v>0.1</v>
      </c>
      <c r="L49" s="74">
        <v>22</v>
      </c>
      <c r="M49" s="48"/>
    </row>
    <row r="50" spans="1:13" s="34" customFormat="1" ht="12.75" customHeight="1" thickBot="1">
      <c r="A50" s="37">
        <v>543</v>
      </c>
      <c r="B50" s="38" t="s">
        <v>83</v>
      </c>
      <c r="C50" s="123">
        <f t="shared" si="7"/>
        <v>68</v>
      </c>
      <c r="D50" s="19"/>
      <c r="E50" s="3"/>
      <c r="F50" s="74"/>
      <c r="G50" s="74"/>
      <c r="H50" s="74">
        <v>68</v>
      </c>
      <c r="I50" s="74"/>
      <c r="J50" s="74"/>
      <c r="K50" s="74"/>
      <c r="L50" s="74"/>
      <c r="M50" s="48"/>
    </row>
    <row r="51" spans="1:13" s="34" customFormat="1" ht="12.75" customHeight="1" thickBot="1">
      <c r="A51" s="56">
        <v>551</v>
      </c>
      <c r="B51" s="57" t="s">
        <v>17</v>
      </c>
      <c r="C51" s="123">
        <f t="shared" si="7"/>
        <v>344.88</v>
      </c>
      <c r="D51" s="26"/>
      <c r="E51" s="9"/>
      <c r="F51" s="83">
        <v>32</v>
      </c>
      <c r="G51" s="83">
        <v>35</v>
      </c>
      <c r="H51" s="83">
        <v>277.88</v>
      </c>
      <c r="I51" s="83"/>
      <c r="J51" s="83"/>
      <c r="K51" s="83"/>
      <c r="L51" s="83"/>
      <c r="M51" s="58"/>
    </row>
    <row r="52" spans="1:13" s="34" customFormat="1" ht="12.75" customHeight="1" thickBot="1">
      <c r="A52" s="56">
        <v>552</v>
      </c>
      <c r="B52" s="57" t="s">
        <v>85</v>
      </c>
      <c r="C52" s="123">
        <f t="shared" si="7"/>
        <v>-460</v>
      </c>
      <c r="D52" s="26"/>
      <c r="E52" s="9"/>
      <c r="F52" s="83">
        <v>-100</v>
      </c>
      <c r="G52" s="83">
        <v>-150</v>
      </c>
      <c r="H52" s="83">
        <v>-210</v>
      </c>
      <c r="I52" s="83"/>
      <c r="J52" s="83"/>
      <c r="K52" s="83"/>
      <c r="L52" s="83"/>
      <c r="M52" s="58"/>
    </row>
    <row r="53" spans="1:13" s="34" customFormat="1" ht="12.75" customHeight="1" thickBot="1">
      <c r="A53" s="56">
        <v>568</v>
      </c>
      <c r="B53" s="57" t="s">
        <v>48</v>
      </c>
      <c r="C53" s="123">
        <f>D53+E53+F53+G53+H53+K53+L53+M53+J53+I53</f>
        <v>264.27</v>
      </c>
      <c r="D53" s="26"/>
      <c r="E53" s="9">
        <v>8.75</v>
      </c>
      <c r="F53" s="83">
        <v>4</v>
      </c>
      <c r="G53" s="83">
        <v>24.77</v>
      </c>
      <c r="H53" s="83">
        <v>203.43</v>
      </c>
      <c r="I53" s="83">
        <v>5.9</v>
      </c>
      <c r="J53" s="83">
        <v>14.42</v>
      </c>
      <c r="K53" s="83">
        <v>2</v>
      </c>
      <c r="L53" s="83">
        <v>1</v>
      </c>
      <c r="M53" s="58"/>
    </row>
    <row r="54" spans="1:13" s="34" customFormat="1" ht="22.5" customHeight="1" thickBot="1">
      <c r="A54" s="37" t="s">
        <v>11</v>
      </c>
      <c r="B54" s="120" t="s">
        <v>12</v>
      </c>
      <c r="C54" s="123">
        <f>C5+C12+C16+C19+C20+C21+C40+C43+C46+C47+C48+C49+C50+C51+C53+C52</f>
        <v>12292.7934</v>
      </c>
      <c r="D54" s="19">
        <f>D5+D12+D16+D19+D20+D21+D40+D43+D46+D47+D48+D49+D50+D51+D53+D52</f>
        <v>1184.28</v>
      </c>
      <c r="E54" s="3">
        <f aca="true" t="shared" si="8" ref="E54:L54">E5+E12+E16+E19+E20+E21+E40+E43+E46+E47+E48+E49+E50+E51+E53+E52</f>
        <v>132.15</v>
      </c>
      <c r="F54" s="3">
        <f t="shared" si="8"/>
        <v>710.92</v>
      </c>
      <c r="G54" s="3">
        <f t="shared" si="8"/>
        <v>1886.5599999999997</v>
      </c>
      <c r="H54" s="3">
        <f>H5+H12+H16+H19+H20+H21+H40+H43+H46+H47+H48+H49+H50+H51+H53+H52</f>
        <v>6473.88</v>
      </c>
      <c r="I54" s="3">
        <f>I5+I12+I16+I19+I20+I21+I40+I43+I46+I47+I48+I49+I50+I51+I53+I52</f>
        <v>450.14000000000004</v>
      </c>
      <c r="J54" s="3">
        <f t="shared" si="8"/>
        <v>387.3400000000001</v>
      </c>
      <c r="K54" s="3">
        <f t="shared" si="8"/>
        <v>479.02340000000004</v>
      </c>
      <c r="L54" s="3">
        <f t="shared" si="8"/>
        <v>588.5</v>
      </c>
      <c r="M54" s="48">
        <f>M5+M12+M16+M19+M20+M21+M40+M43+M46+M47+M48+M49+M50+M51+M53+M52</f>
        <v>0</v>
      </c>
    </row>
    <row r="55" spans="1:13" ht="12.75" customHeight="1">
      <c r="A55" s="143" t="s">
        <v>0</v>
      </c>
      <c r="B55" s="141" t="s">
        <v>1</v>
      </c>
      <c r="C55" s="139" t="s">
        <v>82</v>
      </c>
      <c r="D55" s="137" t="s">
        <v>57</v>
      </c>
      <c r="E55" s="137"/>
      <c r="F55" s="137"/>
      <c r="G55" s="137"/>
      <c r="H55" s="137"/>
      <c r="I55" s="137"/>
      <c r="J55" s="137"/>
      <c r="K55" s="137"/>
      <c r="L55" s="137"/>
      <c r="M55" s="138"/>
    </row>
    <row r="56" spans="1:13" ht="12.75" customHeight="1" thickBot="1">
      <c r="A56" s="144"/>
      <c r="B56" s="142"/>
      <c r="C56" s="140"/>
      <c r="D56" s="69" t="s">
        <v>72</v>
      </c>
      <c r="E56" s="69" t="s">
        <v>50</v>
      </c>
      <c r="F56" s="70" t="s">
        <v>51</v>
      </c>
      <c r="G56" s="86" t="s">
        <v>52</v>
      </c>
      <c r="H56" s="86" t="s">
        <v>53</v>
      </c>
      <c r="I56" s="86" t="s">
        <v>80</v>
      </c>
      <c r="J56" s="70" t="s">
        <v>79</v>
      </c>
      <c r="K56" s="86" t="s">
        <v>54</v>
      </c>
      <c r="L56" s="86" t="s">
        <v>55</v>
      </c>
      <c r="M56" s="85" t="s">
        <v>56</v>
      </c>
    </row>
    <row r="57" spans="1:13" s="34" customFormat="1" ht="12.75" customHeight="1" thickBot="1">
      <c r="A57" s="37">
        <v>602</v>
      </c>
      <c r="B57" s="38" t="s">
        <v>18</v>
      </c>
      <c r="C57" s="123">
        <f>SUM(C58:C66)</f>
        <v>5694.48</v>
      </c>
      <c r="D57" s="19">
        <f>SUM(D58:D66)</f>
        <v>268.73</v>
      </c>
      <c r="E57" s="3">
        <f aca="true" t="shared" si="9" ref="E57:M57">SUM(E58:E66)</f>
        <v>139.31</v>
      </c>
      <c r="F57" s="3">
        <f t="shared" si="9"/>
        <v>198.64</v>
      </c>
      <c r="G57" s="3">
        <f t="shared" si="9"/>
        <v>1523.33</v>
      </c>
      <c r="H57" s="3">
        <f t="shared" si="9"/>
        <v>2297.41</v>
      </c>
      <c r="I57" s="3">
        <f t="shared" si="9"/>
        <v>99.3</v>
      </c>
      <c r="J57" s="3">
        <f t="shared" si="9"/>
        <v>0</v>
      </c>
      <c r="K57" s="3">
        <f t="shared" si="9"/>
        <v>578.4000000000001</v>
      </c>
      <c r="L57" s="3">
        <f t="shared" si="9"/>
        <v>589.36</v>
      </c>
      <c r="M57" s="48">
        <f t="shared" si="9"/>
        <v>0</v>
      </c>
    </row>
    <row r="58" spans="1:13" s="34" customFormat="1" ht="12.75" customHeight="1">
      <c r="A58" s="66" t="s">
        <v>3</v>
      </c>
      <c r="B58" s="115" t="s">
        <v>62</v>
      </c>
      <c r="C58" s="132">
        <f>D58+E58+F58+G58+H58+K58+M58+J58+I58+L58</f>
        <v>485.23</v>
      </c>
      <c r="D58" s="88">
        <v>268.73</v>
      </c>
      <c r="E58" s="10"/>
      <c r="F58" s="84">
        <v>5</v>
      </c>
      <c r="G58" s="84">
        <v>40</v>
      </c>
      <c r="H58" s="84">
        <v>171.5</v>
      </c>
      <c r="I58" s="84"/>
      <c r="J58" s="84"/>
      <c r="K58" s="84"/>
      <c r="L58" s="84"/>
      <c r="M58" s="55"/>
    </row>
    <row r="59" spans="1:13" s="34" customFormat="1" ht="12.75" customHeight="1">
      <c r="A59" s="66"/>
      <c r="B59" s="114" t="s">
        <v>26</v>
      </c>
      <c r="C59" s="133">
        <f aca="true" t="shared" si="10" ref="C59:C64">D59+E59+F59+G59+H59+K59+L59+M59+I59+J59</f>
        <v>1148.8899999999999</v>
      </c>
      <c r="D59" s="24"/>
      <c r="E59" s="7"/>
      <c r="F59" s="78"/>
      <c r="G59" s="78">
        <v>4.55</v>
      </c>
      <c r="H59" s="78">
        <v>4</v>
      </c>
      <c r="I59" s="78"/>
      <c r="J59" s="78"/>
      <c r="K59" s="78">
        <v>550.98</v>
      </c>
      <c r="L59" s="78">
        <v>589.36</v>
      </c>
      <c r="M59" s="53"/>
    </row>
    <row r="60" spans="1:13" s="34" customFormat="1" ht="12.75" customHeight="1">
      <c r="A60" s="66"/>
      <c r="B60" s="114" t="s">
        <v>60</v>
      </c>
      <c r="C60" s="133">
        <f t="shared" si="10"/>
        <v>11.7</v>
      </c>
      <c r="D60" s="24"/>
      <c r="E60" s="7"/>
      <c r="F60" s="78"/>
      <c r="G60" s="78"/>
      <c r="H60" s="78"/>
      <c r="I60" s="78"/>
      <c r="J60" s="78"/>
      <c r="K60" s="78">
        <v>11.7</v>
      </c>
      <c r="L60" s="78"/>
      <c r="M60" s="53"/>
    </row>
    <row r="61" spans="1:13" s="34" customFormat="1" ht="12.75" customHeight="1">
      <c r="A61" s="66"/>
      <c r="B61" s="114" t="s">
        <v>27</v>
      </c>
      <c r="C61" s="133">
        <f t="shared" si="10"/>
        <v>15.940000000000001</v>
      </c>
      <c r="D61" s="24"/>
      <c r="E61" s="7"/>
      <c r="F61" s="78">
        <v>0.22</v>
      </c>
      <c r="G61" s="78"/>
      <c r="H61" s="78"/>
      <c r="I61" s="78"/>
      <c r="J61" s="78"/>
      <c r="K61" s="78">
        <v>15.72</v>
      </c>
      <c r="L61" s="78"/>
      <c r="M61" s="53"/>
    </row>
    <row r="62" spans="1:13" s="34" customFormat="1" ht="12.75" customHeight="1">
      <c r="A62" s="66"/>
      <c r="B62" s="114" t="s">
        <v>28</v>
      </c>
      <c r="C62" s="133">
        <f t="shared" si="10"/>
        <v>139.31</v>
      </c>
      <c r="D62" s="24"/>
      <c r="E62" s="7">
        <v>139.31</v>
      </c>
      <c r="F62" s="78"/>
      <c r="G62" s="78"/>
      <c r="H62" s="78"/>
      <c r="I62" s="78"/>
      <c r="J62" s="78"/>
      <c r="K62" s="78"/>
      <c r="L62" s="78"/>
      <c r="M62" s="53"/>
    </row>
    <row r="63" spans="1:13" s="34" customFormat="1" ht="12.75" customHeight="1">
      <c r="A63" s="66"/>
      <c r="B63" s="114" t="s">
        <v>49</v>
      </c>
      <c r="C63" s="133">
        <f t="shared" si="10"/>
        <v>2414.63</v>
      </c>
      <c r="D63" s="24"/>
      <c r="E63" s="7"/>
      <c r="F63" s="78">
        <v>193.42</v>
      </c>
      <c r="G63" s="78"/>
      <c r="H63" s="78">
        <v>2121.91</v>
      </c>
      <c r="I63" s="78">
        <v>99.3</v>
      </c>
      <c r="J63" s="78"/>
      <c r="K63" s="78"/>
      <c r="L63" s="78"/>
      <c r="M63" s="53"/>
    </row>
    <row r="64" spans="1:13" s="34" customFormat="1" ht="12.75" customHeight="1">
      <c r="A64" s="66"/>
      <c r="B64" s="114" t="s">
        <v>29</v>
      </c>
      <c r="C64" s="133">
        <f t="shared" si="10"/>
        <v>1478.78</v>
      </c>
      <c r="D64" s="24"/>
      <c r="E64" s="7"/>
      <c r="F64" s="78"/>
      <c r="G64" s="78">
        <v>1478.78</v>
      </c>
      <c r="H64" s="78"/>
      <c r="I64" s="78"/>
      <c r="J64" s="78"/>
      <c r="K64" s="78"/>
      <c r="L64" s="78"/>
      <c r="M64" s="53"/>
    </row>
    <row r="65" spans="1:13" s="34" customFormat="1" ht="12.75" customHeight="1">
      <c r="A65" s="66"/>
      <c r="B65" s="121" t="s">
        <v>30</v>
      </c>
      <c r="C65" s="133">
        <f>D65+E65+F65+G65+H65+K65+L65+M65+I65+J65</f>
        <v>0</v>
      </c>
      <c r="D65" s="25"/>
      <c r="E65" s="8"/>
      <c r="F65" s="79"/>
      <c r="G65" s="79"/>
      <c r="H65" s="79"/>
      <c r="I65" s="79"/>
      <c r="J65" s="79"/>
      <c r="K65" s="79"/>
      <c r="L65" s="79"/>
      <c r="M65" s="54"/>
    </row>
    <row r="66" spans="1:13" s="34" customFormat="1" ht="12.75" customHeight="1" thickBot="1">
      <c r="A66" s="66"/>
      <c r="B66" s="122" t="s">
        <v>76</v>
      </c>
      <c r="C66" s="134">
        <f>D66+E66+F66+G66+H66+K66+L66+M66+I66+J66</f>
        <v>0</v>
      </c>
      <c r="D66" s="96"/>
      <c r="E66" s="97"/>
      <c r="F66" s="98"/>
      <c r="G66" s="98"/>
      <c r="H66" s="98"/>
      <c r="I66" s="98"/>
      <c r="J66" s="98"/>
      <c r="K66" s="98"/>
      <c r="L66" s="98"/>
      <c r="M66" s="99"/>
    </row>
    <row r="67" spans="1:13" s="34" customFormat="1" ht="12.75" customHeight="1" thickBot="1">
      <c r="A67" s="100">
        <v>641</v>
      </c>
      <c r="B67" s="101" t="s">
        <v>61</v>
      </c>
      <c r="C67" s="135">
        <f>D67+E67+F67+G67+H67+J67+K67+L67+M67+I67</f>
        <v>0</v>
      </c>
      <c r="D67" s="102"/>
      <c r="E67" s="103"/>
      <c r="F67" s="104"/>
      <c r="G67" s="104"/>
      <c r="H67" s="104"/>
      <c r="I67" s="104"/>
      <c r="J67" s="104"/>
      <c r="K67" s="104"/>
      <c r="L67" s="104"/>
      <c r="M67" s="105"/>
    </row>
    <row r="68" spans="1:13" s="34" customFormat="1" ht="12.75" customHeight="1" thickBot="1">
      <c r="A68" s="100">
        <v>642</v>
      </c>
      <c r="B68" s="101" t="s">
        <v>71</v>
      </c>
      <c r="C68" s="135">
        <f>D68+E68+F68+G68+H68+J68+K68+L68+M68+I68</f>
        <v>2.64</v>
      </c>
      <c r="D68" s="102"/>
      <c r="E68" s="103"/>
      <c r="F68" s="104"/>
      <c r="G68" s="104">
        <v>2.64</v>
      </c>
      <c r="H68" s="104"/>
      <c r="I68" s="104"/>
      <c r="J68" s="104"/>
      <c r="K68" s="104"/>
      <c r="L68" s="104"/>
      <c r="M68" s="105"/>
    </row>
    <row r="69" spans="1:13" s="34" customFormat="1" ht="12.75" customHeight="1" thickBot="1">
      <c r="A69" s="37">
        <v>648</v>
      </c>
      <c r="B69" s="38" t="s">
        <v>45</v>
      </c>
      <c r="C69" s="123">
        <f>D69+E69+F69+G69+H69+K69+L69+M69+J69+I69</f>
        <v>6438</v>
      </c>
      <c r="D69" s="19">
        <v>800</v>
      </c>
      <c r="E69" s="3"/>
      <c r="F69" s="74">
        <v>406</v>
      </c>
      <c r="G69" s="74">
        <v>500</v>
      </c>
      <c r="H69" s="74">
        <v>4032</v>
      </c>
      <c r="I69" s="74">
        <v>350</v>
      </c>
      <c r="J69" s="74">
        <v>350</v>
      </c>
      <c r="K69" s="74"/>
      <c r="L69" s="74"/>
      <c r="M69" s="48"/>
    </row>
    <row r="70" spans="1:13" s="34" customFormat="1" ht="12.75" customHeight="1" thickBot="1">
      <c r="A70" s="37">
        <v>662</v>
      </c>
      <c r="B70" s="38" t="s">
        <v>46</v>
      </c>
      <c r="C70" s="123">
        <f>D70+E70+F70+G70+H70+K70+L70+M70+I70+J70</f>
        <v>0.28</v>
      </c>
      <c r="D70" s="19"/>
      <c r="E70" s="3"/>
      <c r="F70" s="74"/>
      <c r="G70" s="74"/>
      <c r="H70" s="74">
        <v>0.28</v>
      </c>
      <c r="I70" s="74"/>
      <c r="J70" s="74"/>
      <c r="K70" s="74"/>
      <c r="L70" s="74"/>
      <c r="M70" s="48"/>
    </row>
    <row r="71" spans="1:13" s="34" customFormat="1" ht="12.75" customHeight="1" thickBot="1">
      <c r="A71" s="37">
        <v>663</v>
      </c>
      <c r="B71" s="38" t="s">
        <v>86</v>
      </c>
      <c r="C71" s="123">
        <f>D71+E71+F71+G71+H71+K71+L71+M71+I71+J71</f>
        <v>0.01</v>
      </c>
      <c r="D71" s="19"/>
      <c r="E71" s="3"/>
      <c r="F71" s="74"/>
      <c r="G71" s="74"/>
      <c r="H71" s="74">
        <v>0.01</v>
      </c>
      <c r="I71" s="74"/>
      <c r="J71" s="74"/>
      <c r="K71" s="74"/>
      <c r="L71" s="74"/>
      <c r="M71" s="48"/>
    </row>
    <row r="72" spans="1:13" s="34" customFormat="1" ht="12.75" customHeight="1" thickBot="1">
      <c r="A72" s="37">
        <v>668</v>
      </c>
      <c r="B72" s="38" t="s">
        <v>13</v>
      </c>
      <c r="C72" s="123">
        <f>D72+E72+F72+G72+H72+K72+L72+M72+I72+J72</f>
        <v>0</v>
      </c>
      <c r="D72" s="19"/>
      <c r="E72" s="3"/>
      <c r="F72" s="74"/>
      <c r="G72" s="74"/>
      <c r="H72" s="74"/>
      <c r="I72" s="74"/>
      <c r="J72" s="74"/>
      <c r="K72" s="74"/>
      <c r="L72" s="74"/>
      <c r="M72" s="48"/>
    </row>
    <row r="73" spans="1:13" s="34" customFormat="1" ht="22.5" customHeight="1" thickBot="1">
      <c r="A73" s="37" t="s">
        <v>14</v>
      </c>
      <c r="B73" s="120" t="s">
        <v>15</v>
      </c>
      <c r="C73" s="123">
        <f>C57++C67+C69+C70+C72+C68+C71</f>
        <v>12135.41</v>
      </c>
      <c r="D73" s="107">
        <f aca="true" t="shared" si="11" ref="D73:L73">D57++D67+D69+D70+D72+D68</f>
        <v>1068.73</v>
      </c>
      <c r="E73" s="3">
        <f t="shared" si="11"/>
        <v>139.31</v>
      </c>
      <c r="F73" s="106">
        <f t="shared" si="11"/>
        <v>604.64</v>
      </c>
      <c r="G73" s="3">
        <f t="shared" si="11"/>
        <v>2025.97</v>
      </c>
      <c r="H73" s="3">
        <f>H57++H67+H69+H70+H72+H68+H71</f>
        <v>6329.7</v>
      </c>
      <c r="I73" s="3">
        <f t="shared" si="11"/>
        <v>449.3</v>
      </c>
      <c r="J73" s="3">
        <f t="shared" si="11"/>
        <v>350</v>
      </c>
      <c r="K73" s="3">
        <f t="shared" si="11"/>
        <v>578.4000000000001</v>
      </c>
      <c r="L73" s="3">
        <f t="shared" si="11"/>
        <v>589.36</v>
      </c>
      <c r="M73" s="48">
        <f>M57+M67+M68+M69+M70+M72+M71</f>
        <v>0</v>
      </c>
    </row>
    <row r="75" ht="13.5" thickBot="1"/>
    <row r="76" spans="1:13" ht="12.75">
      <c r="A76" s="33"/>
      <c r="B76" s="67"/>
      <c r="C76" s="139" t="s">
        <v>82</v>
      </c>
      <c r="D76" s="137" t="s">
        <v>57</v>
      </c>
      <c r="E76" s="137"/>
      <c r="F76" s="137"/>
      <c r="G76" s="137"/>
      <c r="H76" s="137"/>
      <c r="I76" s="137"/>
      <c r="J76" s="137"/>
      <c r="K76" s="137"/>
      <c r="L76" s="137"/>
      <c r="M76" s="138"/>
    </row>
    <row r="77" spans="1:13" ht="13.5" thickBot="1">
      <c r="A77" s="36"/>
      <c r="B77" s="68"/>
      <c r="C77" s="140"/>
      <c r="D77" s="69" t="s">
        <v>72</v>
      </c>
      <c r="E77" s="69" t="s">
        <v>50</v>
      </c>
      <c r="F77" s="70" t="s">
        <v>51</v>
      </c>
      <c r="G77" s="86" t="s">
        <v>52</v>
      </c>
      <c r="H77" s="86" t="s">
        <v>53</v>
      </c>
      <c r="I77" s="86" t="s">
        <v>80</v>
      </c>
      <c r="J77" s="70" t="s">
        <v>79</v>
      </c>
      <c r="K77" s="86" t="s">
        <v>54</v>
      </c>
      <c r="L77" s="86" t="s">
        <v>55</v>
      </c>
      <c r="M77" s="85" t="s">
        <v>56</v>
      </c>
    </row>
    <row r="78" spans="1:13" s="13" customFormat="1" ht="27.75" customHeight="1" thickBot="1">
      <c r="A78" s="89"/>
      <c r="B78" s="90" t="s">
        <v>47</v>
      </c>
      <c r="C78" s="91">
        <f>D78+E78+F78+G78+H78+J78+K78+L78+M78+I78</f>
        <v>-157.38339999999994</v>
      </c>
      <c r="D78" s="92">
        <f aca="true" t="shared" si="12" ref="D78:M78">D73-D54</f>
        <v>-115.54999999999995</v>
      </c>
      <c r="E78" s="92">
        <f t="shared" si="12"/>
        <v>7.159999999999997</v>
      </c>
      <c r="F78" s="92">
        <f t="shared" si="12"/>
        <v>-106.27999999999997</v>
      </c>
      <c r="G78" s="92">
        <f t="shared" si="12"/>
        <v>139.4100000000003</v>
      </c>
      <c r="H78" s="92">
        <f t="shared" si="12"/>
        <v>-144.1800000000003</v>
      </c>
      <c r="I78" s="92">
        <f t="shared" si="12"/>
        <v>-0.8400000000000318</v>
      </c>
      <c r="J78" s="92">
        <f t="shared" si="12"/>
        <v>-37.34000000000009</v>
      </c>
      <c r="K78" s="92">
        <f t="shared" si="12"/>
        <v>99.37660000000005</v>
      </c>
      <c r="L78" s="92">
        <f t="shared" si="12"/>
        <v>0.8600000000000136</v>
      </c>
      <c r="M78" s="91">
        <f t="shared" si="12"/>
        <v>0</v>
      </c>
    </row>
    <row r="82" ht="12.75">
      <c r="A82" s="11" t="s">
        <v>58</v>
      </c>
    </row>
    <row r="91" ht="12.75">
      <c r="B91" s="12"/>
    </row>
    <row r="92" spans="2:3" ht="12.75">
      <c r="B92" s="12"/>
      <c r="C92" s="93"/>
    </row>
    <row r="93" ht="12.75">
      <c r="B93" s="12"/>
    </row>
  </sheetData>
  <sheetProtection/>
  <mergeCells count="11">
    <mergeCell ref="L1:M1"/>
    <mergeCell ref="D76:M76"/>
    <mergeCell ref="D3:M3"/>
    <mergeCell ref="D55:M55"/>
    <mergeCell ref="C3:C4"/>
    <mergeCell ref="B3:B4"/>
    <mergeCell ref="A3:A4"/>
    <mergeCell ref="A55:A56"/>
    <mergeCell ref="B55:B56"/>
    <mergeCell ref="C55:C56"/>
    <mergeCell ref="C76:C77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82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14" sqref="C14"/>
    </sheetView>
  </sheetViews>
  <sheetFormatPr defaultColWidth="9.00390625" defaultRowHeight="12.75"/>
  <sheetData>
    <row r="2" spans="1:5" ht="12.75">
      <c r="A2" s="94"/>
      <c r="B2" s="94"/>
      <c r="C2" s="94"/>
      <c r="D2" s="94"/>
      <c r="E2" s="94"/>
    </row>
    <row r="3" spans="1:5" ht="12.75">
      <c r="A3" s="94"/>
      <c r="B3" s="94"/>
      <c r="C3" s="94"/>
      <c r="D3" s="94"/>
      <c r="E3" s="94"/>
    </row>
    <row r="4" spans="1:5" ht="12.75">
      <c r="A4" s="94"/>
      <c r="B4" s="94"/>
      <c r="C4" s="94"/>
      <c r="D4" s="94"/>
      <c r="E4" s="94"/>
    </row>
    <row r="5" spans="1:5" ht="12.75">
      <c r="A5" s="94"/>
      <c r="B5" s="94"/>
      <c r="C5" s="94"/>
      <c r="D5" s="94"/>
      <c r="E5" s="94"/>
    </row>
    <row r="6" spans="1:5" ht="12.75">
      <c r="A6" s="94"/>
      <c r="B6" s="94"/>
      <c r="C6" s="94"/>
      <c r="D6" s="94"/>
      <c r="E6" s="94"/>
    </row>
    <row r="7" spans="1:5" ht="12.75">
      <c r="A7" s="94"/>
      <c r="B7" s="94"/>
      <c r="C7" s="94"/>
      <c r="D7" s="94"/>
      <c r="E7" s="94"/>
    </row>
    <row r="8" spans="1:5" ht="12.75">
      <c r="A8" s="94"/>
      <c r="B8" s="94"/>
      <c r="C8" s="94"/>
      <c r="D8" s="94"/>
      <c r="E8" s="94"/>
    </row>
    <row r="9" spans="1:5" ht="12.75">
      <c r="A9" s="94"/>
      <c r="B9" s="94"/>
      <c r="C9" s="94"/>
      <c r="D9" s="94"/>
      <c r="E9" s="94"/>
    </row>
    <row r="10" spans="1:5" ht="12.75">
      <c r="A10" s="94"/>
      <c r="B10" s="94"/>
      <c r="C10" s="94"/>
      <c r="D10" s="94"/>
      <c r="E10" s="94"/>
    </row>
    <row r="11" spans="1:5" ht="12.75">
      <c r="A11" s="94"/>
      <c r="B11" s="94"/>
      <c r="C11" s="94"/>
      <c r="D11" s="94"/>
      <c r="E11" s="94"/>
    </row>
    <row r="12" spans="1:5" ht="12.75">
      <c r="A12" s="94"/>
      <c r="B12" s="94"/>
      <c r="C12" s="94"/>
      <c r="D12" s="94"/>
      <c r="E12" s="94"/>
    </row>
    <row r="13" spans="1:5" ht="12.75">
      <c r="A13" s="94"/>
      <c r="B13" s="94"/>
      <c r="C13" s="94"/>
      <c r="D13" s="94"/>
      <c r="E13" s="94"/>
    </row>
    <row r="14" spans="1:5" ht="12.75">
      <c r="A14" s="94"/>
      <c r="B14" s="94"/>
      <c r="C14" s="94"/>
      <c r="D14" s="94"/>
      <c r="E14" s="94"/>
    </row>
    <row r="15" spans="1:5" ht="12.75">
      <c r="A15" s="94"/>
      <c r="B15" s="94"/>
      <c r="C15" s="94"/>
      <c r="D15" s="94"/>
      <c r="E15" s="9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Pólová Pavla Ing.</cp:lastModifiedBy>
  <cp:lastPrinted>2019-03-07T08:51:39Z</cp:lastPrinted>
  <dcterms:created xsi:type="dcterms:W3CDTF">2010-10-08T10:58:16Z</dcterms:created>
  <dcterms:modified xsi:type="dcterms:W3CDTF">2019-04-16T06:51:57Z</dcterms:modified>
  <cp:category/>
  <cp:version/>
  <cp:contentType/>
  <cp:contentStatus/>
</cp:coreProperties>
</file>