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<sst xmlns="http://schemas.openxmlformats.org/spreadsheetml/2006/main" count="123" uniqueCount="87">
  <si>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</si>
  <si>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</si>
  <si>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</si>
  <si>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</si>
  <si>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</si>
  <si>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</si>
  <si>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</si>
  <si>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</si>
  <si>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</si>
  <si>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</si>
  <si>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</si>
  <si>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</si>
  <si>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</si>
  <si>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</si>
  <si>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</si>
  <si>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</si>
  <si>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</si>
  <si>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</si>
  <si>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</si>
  <si>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</si>
  <si>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</si>
  <si>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</si>
  <si>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</si>
  <si>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</si>
  <si>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</si>
  <si>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</si>
  <si>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</si>
  <si>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</si>
  <si>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</si>
  <si>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</si>
  <si>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</si>
  <si>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</si>
  <si>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</si>
  <si>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</si>
  <si>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</si>
  <si>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</si>
  <si>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</si>
  <si>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</si>
  <si>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</si>
  <si>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</si>
  <si>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</si>
  <si>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</si>
  <si>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</si>
  <si>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</si>
  <si>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</si>
  <si>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</si>
  <si>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Jiné provozní výnosy- dotace, dary</t>
  </si>
  <si>
    <t xml:space="preserve">Finanční výnosy </t>
  </si>
  <si>
    <t>celkem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</si>
  <si>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</si>
  <si>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</si>
  <si>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</si>
  <si>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</si>
  <si>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</si>
  <si>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</si>
  <si>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</si>
  <si>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</si>
  <si>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</si>
  <si>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</si>
  <si>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</si>
  <si>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</si>
  <si>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</si>
  <si>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potraviny </t>
  </si>
  <si>
    <t>občerstvení</t>
  </si>
  <si>
    <t>Výnosy z prodeje majetku</t>
  </si>
  <si>
    <t>prodej novin vč.PDF</t>
  </si>
  <si>
    <t>inzerce, propagace, reklamní služby</t>
  </si>
  <si>
    <t>skutečnost</t>
  </si>
  <si>
    <t>rozpočet</t>
  </si>
  <si>
    <t>budova č.17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</si>
  <si>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</si>
  <si>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</si>
  <si>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</si>
  <si>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</si>
  <si>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</si>
  <si>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</si>
  <si>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nájemné</t>
  </si>
  <si>
    <t>právní služby,daň.zastupování, zpracování mezd</t>
  </si>
  <si>
    <t>ostatní - praní ubrusů, vazba aj.</t>
  </si>
  <si>
    <t>přepravné, členské příspěvky</t>
  </si>
  <si>
    <t>Výnosy z prodeje materálu</t>
  </si>
  <si>
    <t>noviny,zprav.</t>
  </si>
  <si>
    <t>budova č.18 a Luteránské gymnázium</t>
  </si>
  <si>
    <t>telefony, internet, el.pošta, SW,redakční,grafické práce</t>
  </si>
  <si>
    <t xml:space="preserve">VÝSLEDEK HOSPODAŘENÍ I. - XII. 2015 (v tis.Kč) </t>
  </si>
  <si>
    <t>Tvorba zúčtování rezezerv podle zvl.pr.předpisů</t>
  </si>
  <si>
    <t>Příloha k ZÚ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</si>
</sst>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vertical="top"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7" fillId="0" borderId="41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" fontId="1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vertical="top"/>
    </xf>
    <xf numFmtId="4" fontId="5" fillId="0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48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/>
    </xf>
    <xf numFmtId="4" fontId="5" fillId="0" borderId="49" xfId="0" applyNumberFormat="1" applyFont="1" applyFill="1" applyBorder="1" applyAlignment="1">
      <alignment vertical="top"/>
    </xf>
    <xf numFmtId="4" fontId="0" fillId="0" borderId="47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5" fillId="0" borderId="55" xfId="0" applyNumberFormat="1" applyFont="1" applyFill="1" applyBorder="1" applyAlignment="1">
      <alignment/>
    </xf>
    <xf numFmtId="4" fontId="7" fillId="0" borderId="56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5" fillId="0" borderId="61" xfId="0" applyNumberFormat="1" applyFont="1" applyFill="1" applyBorder="1" applyAlignment="1">
      <alignment horizontal="center"/>
    </xf>
    <xf numFmtId="4" fontId="5" fillId="0" borderId="58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SheetLayoutView="85" zoomScalePageLayoutView="0" workbookViewId="0" topLeftCell="A1">
      <selection activeCell="L1" sqref="L1:M1"/>
    </sheetView>
  </sheetViews>
  <sheetFormatPr defaultColWidth="9.00390625" defaultRowHeight="12.75"/>
  <cols>
    <col min="1" max="1" width="6.75390625" style="11" customWidth="1"/>
    <col min="2" max="2" width="44.375" style="11" customWidth="1"/>
    <col min="3" max="13" width="9.875" style="12" customWidth="1"/>
    <col min="14" max="16384" width="9.125" style="11" customWidth="1"/>
  </cols>
  <sheetData>
    <row r="1" spans="1:13" s="42" customFormat="1" ht="15.75">
      <c r="A1" s="13" t="s">
        <v>84</v>
      </c>
      <c r="C1" s="43"/>
      <c r="D1" s="14" t="s">
        <v>19</v>
      </c>
      <c r="E1" s="43"/>
      <c r="L1" s="157" t="s">
        <v>86</v>
      </c>
      <c r="M1" s="157"/>
    </row>
    <row r="2" spans="3:13" s="44" customFormat="1" ht="15" thickBo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47" customFormat="1" ht="12.75" customHeight="1">
      <c r="A3" s="46" t="s">
        <v>20</v>
      </c>
      <c r="B3" s="94" t="s">
        <v>1</v>
      </c>
      <c r="C3" s="151" t="s">
        <v>48</v>
      </c>
      <c r="D3" s="152"/>
      <c r="E3" s="153" t="s">
        <v>60</v>
      </c>
      <c r="F3" s="153"/>
      <c r="G3" s="153"/>
      <c r="H3" s="153"/>
      <c r="I3" s="153"/>
      <c r="J3" s="153"/>
      <c r="K3" s="153"/>
      <c r="L3" s="153"/>
      <c r="M3" s="152"/>
    </row>
    <row r="4" spans="1:13" s="47" customFormat="1" ht="12.75" customHeight="1" thickBot="1">
      <c r="A4" s="48" t="s">
        <v>0</v>
      </c>
      <c r="B4" s="95"/>
      <c r="C4" s="73" t="s">
        <v>68</v>
      </c>
      <c r="D4" s="116" t="s">
        <v>67</v>
      </c>
      <c r="E4" s="96" t="s">
        <v>81</v>
      </c>
      <c r="F4" s="96" t="s">
        <v>53</v>
      </c>
      <c r="G4" s="97" t="s">
        <v>54</v>
      </c>
      <c r="H4" s="114" t="s">
        <v>55</v>
      </c>
      <c r="I4" s="114" t="s">
        <v>56</v>
      </c>
      <c r="J4" s="97" t="s">
        <v>63</v>
      </c>
      <c r="K4" s="114" t="s">
        <v>57</v>
      </c>
      <c r="L4" s="114" t="s">
        <v>58</v>
      </c>
      <c r="M4" s="113" t="s">
        <v>59</v>
      </c>
    </row>
    <row r="5" spans="1:13" s="47" customFormat="1" ht="12.75" customHeight="1" thickBot="1">
      <c r="A5" s="50">
        <v>501</v>
      </c>
      <c r="B5" s="51" t="s">
        <v>2</v>
      </c>
      <c r="C5" s="27">
        <f>C6+C7+C8+C9+C10+C11</f>
        <v>230</v>
      </c>
      <c r="D5" s="117">
        <f>SUM(D6:D11)</f>
        <v>280.45</v>
      </c>
      <c r="E5" s="115">
        <f>SUM(E6:E11)</f>
        <v>8.13</v>
      </c>
      <c r="F5" s="1">
        <f>SUM(F6:F11)</f>
        <v>21.37</v>
      </c>
      <c r="G5" s="1">
        <f>SUM(G6:G11)</f>
        <v>59.42</v>
      </c>
      <c r="H5" s="1">
        <f aca="true" t="shared" si="0" ref="H5:M5">SUM(H6:H11)</f>
        <v>32.89</v>
      </c>
      <c r="I5" s="1">
        <f t="shared" si="0"/>
        <v>99.11</v>
      </c>
      <c r="J5" s="1">
        <f>SUM(J6:J11)</f>
        <v>6.43</v>
      </c>
      <c r="K5" s="1">
        <f>SUM(K6:K11)</f>
        <v>38.1</v>
      </c>
      <c r="L5" s="1">
        <f t="shared" si="0"/>
        <v>15</v>
      </c>
      <c r="M5" s="61">
        <f t="shared" si="0"/>
        <v>0</v>
      </c>
    </row>
    <row r="6" spans="1:13" ht="12.75" customHeight="1">
      <c r="A6" s="75" t="s">
        <v>3</v>
      </c>
      <c r="B6" s="82" t="s">
        <v>32</v>
      </c>
      <c r="C6" s="28">
        <v>100</v>
      </c>
      <c r="D6" s="53">
        <f>E6+F6+G6+H6+I6+K6+L6+M6+J6</f>
        <v>96.42999999999999</v>
      </c>
      <c r="E6" s="15"/>
      <c r="F6" s="52">
        <v>0.95</v>
      </c>
      <c r="G6" s="98">
        <v>24.01</v>
      </c>
      <c r="H6" s="98">
        <v>14.75</v>
      </c>
      <c r="I6" s="98">
        <v>31.95</v>
      </c>
      <c r="J6" s="98"/>
      <c r="K6" s="98">
        <v>14.77</v>
      </c>
      <c r="L6" s="98">
        <v>10</v>
      </c>
      <c r="M6" s="53"/>
    </row>
    <row r="7" spans="1:13" ht="12.75" customHeight="1">
      <c r="A7" s="76"/>
      <c r="B7" s="83" t="s">
        <v>33</v>
      </c>
      <c r="C7" s="29">
        <v>10</v>
      </c>
      <c r="D7" s="65">
        <f>E7+F7+G7+H7+I7+K7+L7+M7</f>
        <v>34.089999999999996</v>
      </c>
      <c r="E7" s="16">
        <v>4.16</v>
      </c>
      <c r="F7" s="54"/>
      <c r="G7" s="99">
        <v>2.31</v>
      </c>
      <c r="H7" s="99">
        <v>4.14</v>
      </c>
      <c r="I7" s="99">
        <v>11.08</v>
      </c>
      <c r="J7" s="99"/>
      <c r="K7" s="99">
        <v>12.4</v>
      </c>
      <c r="L7" s="99"/>
      <c r="M7" s="55"/>
    </row>
    <row r="8" spans="1:13" ht="12.75" customHeight="1">
      <c r="A8" s="76"/>
      <c r="B8" s="83" t="s">
        <v>34</v>
      </c>
      <c r="C8" s="29">
        <v>50</v>
      </c>
      <c r="D8" s="118">
        <f>E8+F8+G8+H8+I8+K8+L8+M8+J8</f>
        <v>56.02</v>
      </c>
      <c r="E8" s="16">
        <v>0.29</v>
      </c>
      <c r="F8" s="54">
        <v>20.42</v>
      </c>
      <c r="G8" s="99">
        <v>10.57</v>
      </c>
      <c r="H8" s="99">
        <v>3</v>
      </c>
      <c r="I8" s="99">
        <v>11.74</v>
      </c>
      <c r="J8" s="99"/>
      <c r="K8" s="99">
        <v>5</v>
      </c>
      <c r="L8" s="99">
        <v>5</v>
      </c>
      <c r="M8" s="55"/>
    </row>
    <row r="9" spans="1:13" ht="12.75" customHeight="1">
      <c r="A9" s="76"/>
      <c r="B9" s="84" t="s">
        <v>35</v>
      </c>
      <c r="C9" s="30">
        <v>30</v>
      </c>
      <c r="D9" s="57">
        <f>E9+F9+G9+H9+I9+K9+L9+M9+J9</f>
        <v>51.85</v>
      </c>
      <c r="E9" s="17">
        <v>3.68</v>
      </c>
      <c r="F9" s="56"/>
      <c r="G9" s="100">
        <v>18.56</v>
      </c>
      <c r="H9" s="100">
        <v>7</v>
      </c>
      <c r="I9" s="100">
        <v>20.73</v>
      </c>
      <c r="J9" s="100"/>
      <c r="K9" s="100">
        <v>1.88</v>
      </c>
      <c r="L9" s="100"/>
      <c r="M9" s="57"/>
    </row>
    <row r="10" spans="1:13" ht="12.75" customHeight="1">
      <c r="A10" s="76"/>
      <c r="B10" s="83" t="s">
        <v>36</v>
      </c>
      <c r="C10" s="29">
        <v>10</v>
      </c>
      <c r="D10" s="57">
        <f>E10+F10+G10+H10+I10+K10+L10+M10</f>
        <v>28.82</v>
      </c>
      <c r="E10" s="16"/>
      <c r="F10" s="54"/>
      <c r="G10" s="99">
        <v>3.97</v>
      </c>
      <c r="H10" s="99">
        <v>4</v>
      </c>
      <c r="I10" s="99">
        <v>16.85</v>
      </c>
      <c r="J10" s="99"/>
      <c r="K10" s="99">
        <v>4</v>
      </c>
      <c r="L10" s="99"/>
      <c r="M10" s="55"/>
    </row>
    <row r="11" spans="1:13" ht="12.75" customHeight="1" thickBot="1">
      <c r="A11" s="76"/>
      <c r="B11" s="83" t="s">
        <v>62</v>
      </c>
      <c r="C11" s="29">
        <v>30</v>
      </c>
      <c r="D11" s="65">
        <f>E11+F11+G11+H11+I11+K11+L11+M11+J11</f>
        <v>13.239999999999998</v>
      </c>
      <c r="E11" s="16"/>
      <c r="F11" s="54"/>
      <c r="G11" s="99"/>
      <c r="H11" s="99"/>
      <c r="I11" s="99">
        <v>6.76</v>
      </c>
      <c r="J11" s="99">
        <v>6.43</v>
      </c>
      <c r="K11" s="99">
        <v>0.05</v>
      </c>
      <c r="L11" s="99"/>
      <c r="M11" s="55"/>
    </row>
    <row r="12" spans="1:13" s="47" customFormat="1" ht="12.75" customHeight="1" thickBot="1">
      <c r="A12" s="50">
        <v>502</v>
      </c>
      <c r="B12" s="51" t="s">
        <v>4</v>
      </c>
      <c r="C12" s="32">
        <f aca="true" t="shared" si="1" ref="C12:M12">SUM(C13:C15)</f>
        <v>1235</v>
      </c>
      <c r="D12" s="61">
        <f t="shared" si="1"/>
        <v>898.6099999999999</v>
      </c>
      <c r="E12" s="19">
        <f t="shared" si="1"/>
        <v>0</v>
      </c>
      <c r="F12" s="3">
        <f t="shared" si="1"/>
        <v>14.969999999999999</v>
      </c>
      <c r="G12" s="3">
        <f t="shared" si="1"/>
        <v>89.88</v>
      </c>
      <c r="H12" s="3">
        <f t="shared" si="1"/>
        <v>236.54999999999998</v>
      </c>
      <c r="I12" s="3">
        <f t="shared" si="1"/>
        <v>302.28</v>
      </c>
      <c r="J12" s="3">
        <f t="shared" si="1"/>
        <v>0</v>
      </c>
      <c r="K12" s="3">
        <f t="shared" si="1"/>
        <v>87.93</v>
      </c>
      <c r="L12" s="3">
        <f t="shared" si="1"/>
        <v>167</v>
      </c>
      <c r="M12" s="61">
        <f t="shared" si="1"/>
        <v>0</v>
      </c>
    </row>
    <row r="13" spans="1:13" ht="12.75" customHeight="1">
      <c r="A13" s="76" t="s">
        <v>3</v>
      </c>
      <c r="B13" s="83" t="s">
        <v>21</v>
      </c>
      <c r="C13" s="29">
        <v>500</v>
      </c>
      <c r="D13" s="55">
        <f>E13+F13+G13+H13+I13+K13+L13+M13</f>
        <v>300.26</v>
      </c>
      <c r="E13" s="16"/>
      <c r="F13" s="54">
        <v>5</v>
      </c>
      <c r="G13" s="99">
        <v>30.03</v>
      </c>
      <c r="H13" s="99">
        <v>96.08</v>
      </c>
      <c r="I13" s="99">
        <v>139.14</v>
      </c>
      <c r="J13" s="99"/>
      <c r="K13" s="99">
        <v>25.01</v>
      </c>
      <c r="L13" s="99">
        <v>5</v>
      </c>
      <c r="M13" s="55"/>
    </row>
    <row r="14" spans="1:13" ht="12.75" customHeight="1">
      <c r="A14" s="77"/>
      <c r="B14" s="85" t="s">
        <v>23</v>
      </c>
      <c r="C14" s="31">
        <v>35</v>
      </c>
      <c r="D14" s="55">
        <f>E14+F14+G14+H14+I14+K14+L14+M14</f>
        <v>30.45</v>
      </c>
      <c r="E14" s="37"/>
      <c r="F14" s="41">
        <v>1.3</v>
      </c>
      <c r="G14" s="102">
        <v>3.06</v>
      </c>
      <c r="H14" s="102">
        <v>8.74</v>
      </c>
      <c r="I14" s="102">
        <v>10.83</v>
      </c>
      <c r="J14" s="102"/>
      <c r="K14" s="102">
        <v>4.52</v>
      </c>
      <c r="L14" s="102">
        <v>2</v>
      </c>
      <c r="M14" s="58"/>
    </row>
    <row r="15" spans="1:13" ht="12.75" customHeight="1" thickBot="1">
      <c r="A15" s="77"/>
      <c r="B15" s="86" t="s">
        <v>22</v>
      </c>
      <c r="C15" s="33">
        <v>700</v>
      </c>
      <c r="D15" s="55">
        <f>E15+F15+G15+H15+I15+K15+L15+M15</f>
        <v>567.9</v>
      </c>
      <c r="E15" s="20"/>
      <c r="F15" s="59">
        <v>8.67</v>
      </c>
      <c r="G15" s="103">
        <v>56.79</v>
      </c>
      <c r="H15" s="103">
        <v>131.73</v>
      </c>
      <c r="I15" s="103">
        <v>152.31</v>
      </c>
      <c r="J15" s="103"/>
      <c r="K15" s="103">
        <v>58.4</v>
      </c>
      <c r="L15" s="103">
        <v>160</v>
      </c>
      <c r="M15" s="60"/>
    </row>
    <row r="16" spans="1:13" s="62" customFormat="1" ht="12.75" customHeight="1" thickBot="1">
      <c r="A16" s="50">
        <v>511</v>
      </c>
      <c r="B16" s="51" t="s">
        <v>5</v>
      </c>
      <c r="C16" s="32">
        <f>C17+C18+C19</f>
        <v>125</v>
      </c>
      <c r="D16" s="61">
        <f aca="true" t="shared" si="2" ref="D16:M16">SUM(D17:D19)</f>
        <v>327.68000000000006</v>
      </c>
      <c r="E16" s="3">
        <f t="shared" si="2"/>
        <v>0</v>
      </c>
      <c r="F16" s="3">
        <f t="shared" si="2"/>
        <v>2</v>
      </c>
      <c r="G16" s="3">
        <f t="shared" si="2"/>
        <v>1.05</v>
      </c>
      <c r="H16" s="3">
        <f t="shared" si="2"/>
        <v>0</v>
      </c>
      <c r="I16" s="3">
        <f t="shared" si="2"/>
        <v>175.52</v>
      </c>
      <c r="J16" s="3">
        <f t="shared" si="2"/>
        <v>0</v>
      </c>
      <c r="K16" s="3">
        <f t="shared" si="2"/>
        <v>79.11</v>
      </c>
      <c r="L16" s="3">
        <f t="shared" si="2"/>
        <v>70</v>
      </c>
      <c r="M16" s="61">
        <f t="shared" si="2"/>
        <v>0</v>
      </c>
    </row>
    <row r="17" spans="1:13" ht="12.75" customHeight="1">
      <c r="A17" s="78" t="s">
        <v>3</v>
      </c>
      <c r="B17" s="84" t="s">
        <v>69</v>
      </c>
      <c r="C17" s="30">
        <v>100</v>
      </c>
      <c r="D17" s="57">
        <f>E17+F17+G17+H17+I17+K17+L17+M17+J17</f>
        <v>167.54000000000002</v>
      </c>
      <c r="E17" s="17"/>
      <c r="F17" s="56">
        <v>2</v>
      </c>
      <c r="G17" s="100"/>
      <c r="H17" s="100"/>
      <c r="I17" s="100">
        <v>85.54</v>
      </c>
      <c r="J17" s="100"/>
      <c r="K17" s="100">
        <v>40</v>
      </c>
      <c r="L17" s="100">
        <v>40</v>
      </c>
      <c r="M17" s="57"/>
    </row>
    <row r="18" spans="1:13" ht="12.75" customHeight="1">
      <c r="A18" s="76"/>
      <c r="B18" s="87" t="s">
        <v>82</v>
      </c>
      <c r="C18" s="35">
        <v>10</v>
      </c>
      <c r="D18" s="57">
        <f>E18+F18+G18+H18+I18+K18+L18+M18+J18</f>
        <v>149.98000000000002</v>
      </c>
      <c r="E18" s="22"/>
      <c r="F18" s="64"/>
      <c r="G18" s="104"/>
      <c r="H18" s="104"/>
      <c r="I18" s="104">
        <v>89.98</v>
      </c>
      <c r="J18" s="104"/>
      <c r="K18" s="104">
        <v>30</v>
      </c>
      <c r="L18" s="104">
        <v>30</v>
      </c>
      <c r="M18" s="118"/>
    </row>
    <row r="19" spans="1:14" ht="12.75" customHeight="1" thickBot="1">
      <c r="A19" s="77"/>
      <c r="B19" s="85" t="s">
        <v>24</v>
      </c>
      <c r="C19" s="31">
        <v>15</v>
      </c>
      <c r="D19" s="57">
        <f>E19+F19+G19+H19+I19+K19+L19+M19+J19</f>
        <v>10.16</v>
      </c>
      <c r="E19" s="18"/>
      <c r="F19" s="41"/>
      <c r="G19" s="102">
        <v>1.05</v>
      </c>
      <c r="H19" s="102"/>
      <c r="I19" s="102"/>
      <c r="J19" s="102"/>
      <c r="K19" s="102">
        <v>9.11</v>
      </c>
      <c r="L19" s="102"/>
      <c r="M19" s="58"/>
      <c r="N19" s="129"/>
    </row>
    <row r="20" spans="1:13" ht="12.75" customHeight="1" thickBot="1">
      <c r="A20" s="50">
        <v>512</v>
      </c>
      <c r="B20" s="51" t="s">
        <v>6</v>
      </c>
      <c r="C20" s="32">
        <v>95</v>
      </c>
      <c r="D20" s="61">
        <f>E20+F20+G20+H20+I20+K20+L20+M20+J20</f>
        <v>37.97</v>
      </c>
      <c r="E20" s="19">
        <v>21.96</v>
      </c>
      <c r="F20" s="3"/>
      <c r="G20" s="101">
        <v>1.4</v>
      </c>
      <c r="H20" s="101">
        <v>1</v>
      </c>
      <c r="I20" s="101">
        <v>13.06</v>
      </c>
      <c r="J20" s="101"/>
      <c r="K20" s="101">
        <v>0.55</v>
      </c>
      <c r="L20" s="101"/>
      <c r="M20" s="61"/>
    </row>
    <row r="21" spans="1:13" ht="12.75" customHeight="1" thickBot="1">
      <c r="A21" s="50">
        <v>513</v>
      </c>
      <c r="B21" s="51" t="s">
        <v>37</v>
      </c>
      <c r="C21" s="32">
        <v>35</v>
      </c>
      <c r="D21" s="61">
        <f>E21+F21+G21+H21+I21+K21+L21+M21+J21</f>
        <v>114.1</v>
      </c>
      <c r="E21" s="19">
        <v>0.45</v>
      </c>
      <c r="F21" s="3">
        <v>3.82</v>
      </c>
      <c r="G21" s="101">
        <v>15.13</v>
      </c>
      <c r="H21" s="101"/>
      <c r="I21" s="101">
        <v>94.7</v>
      </c>
      <c r="J21" s="101"/>
      <c r="K21" s="101"/>
      <c r="L21" s="101"/>
      <c r="M21" s="61"/>
    </row>
    <row r="22" spans="1:13" s="47" customFormat="1" ht="12.75" customHeight="1" thickBot="1">
      <c r="A22" s="50">
        <v>518</v>
      </c>
      <c r="B22" s="51" t="s">
        <v>7</v>
      </c>
      <c r="C22" s="149">
        <f>C23+C24+C25+C31+C32+C33+C34+C35+C37+C38+C36</f>
        <v>3245</v>
      </c>
      <c r="D22" s="61">
        <f aca="true" t="shared" si="3" ref="D22:M22">D23+D24+D25+D26+D27+D28+D29+D30+D31+D32+D33+D34+D35+D36+D37+D38</f>
        <v>3927.34</v>
      </c>
      <c r="E22" s="145">
        <f t="shared" si="3"/>
        <v>733.41</v>
      </c>
      <c r="F22" s="3">
        <f t="shared" si="3"/>
        <v>115.27</v>
      </c>
      <c r="G22" s="3">
        <f t="shared" si="3"/>
        <v>40.68000000000001</v>
      </c>
      <c r="H22" s="3">
        <f t="shared" si="3"/>
        <v>573.88</v>
      </c>
      <c r="I22" s="3">
        <f t="shared" si="3"/>
        <v>2334.5499999999997</v>
      </c>
      <c r="J22" s="3">
        <f t="shared" si="3"/>
        <v>0</v>
      </c>
      <c r="K22" s="3">
        <f t="shared" si="3"/>
        <v>59.84</v>
      </c>
      <c r="L22" s="3">
        <f t="shared" si="3"/>
        <v>69.71</v>
      </c>
      <c r="M22" s="74">
        <f t="shared" si="3"/>
        <v>0</v>
      </c>
    </row>
    <row r="23" spans="1:13" s="47" customFormat="1" ht="12.75" customHeight="1">
      <c r="A23" s="79" t="s">
        <v>3</v>
      </c>
      <c r="B23" s="88" t="s">
        <v>38</v>
      </c>
      <c r="C23" s="36"/>
      <c r="D23" s="66">
        <f aca="true" t="shared" si="4" ref="D23:D38">E23+F23+G23+H23+I23+K23+L23+M23+J23</f>
        <v>0</v>
      </c>
      <c r="E23" s="23"/>
      <c r="F23" s="6"/>
      <c r="G23" s="105"/>
      <c r="H23" s="105"/>
      <c r="I23" s="105"/>
      <c r="J23" s="105"/>
      <c r="K23" s="105"/>
      <c r="L23" s="105"/>
      <c r="M23" s="66"/>
    </row>
    <row r="24" spans="1:13" s="47" customFormat="1" ht="12.75" customHeight="1">
      <c r="A24" s="48"/>
      <c r="B24" s="89" t="s">
        <v>41</v>
      </c>
      <c r="C24" s="37">
        <v>450</v>
      </c>
      <c r="D24" s="66">
        <f t="shared" si="4"/>
        <v>468.01000000000005</v>
      </c>
      <c r="E24" s="24"/>
      <c r="F24" s="7"/>
      <c r="G24" s="106"/>
      <c r="H24" s="106">
        <v>447.6</v>
      </c>
      <c r="I24" s="106">
        <v>20.41</v>
      </c>
      <c r="J24" s="106"/>
      <c r="K24" s="106"/>
      <c r="L24" s="106"/>
      <c r="M24" s="67"/>
    </row>
    <row r="25" spans="1:13" s="47" customFormat="1" ht="12.75" customHeight="1">
      <c r="A25" s="48"/>
      <c r="B25" s="146" t="s">
        <v>70</v>
      </c>
      <c r="C25" s="154">
        <v>2600</v>
      </c>
      <c r="D25" s="66">
        <f t="shared" si="4"/>
        <v>10.04</v>
      </c>
      <c r="E25" s="24"/>
      <c r="F25" s="7"/>
      <c r="G25" s="106">
        <v>0.5</v>
      </c>
      <c r="H25" s="106">
        <v>1.51</v>
      </c>
      <c r="I25" s="106">
        <v>3.03</v>
      </c>
      <c r="J25" s="106"/>
      <c r="K25" s="106">
        <v>2.5</v>
      </c>
      <c r="L25" s="106">
        <v>2.5</v>
      </c>
      <c r="M25" s="67"/>
    </row>
    <row r="26" spans="1:13" s="47" customFormat="1" ht="12.75" customHeight="1">
      <c r="A26" s="48"/>
      <c r="B26" s="146" t="s">
        <v>71</v>
      </c>
      <c r="C26" s="155"/>
      <c r="D26" s="66">
        <f t="shared" si="4"/>
        <v>81.77</v>
      </c>
      <c r="E26" s="24">
        <v>16.65</v>
      </c>
      <c r="F26" s="7"/>
      <c r="G26" s="106"/>
      <c r="H26" s="106">
        <v>4.29</v>
      </c>
      <c r="I26" s="106">
        <v>50.83</v>
      </c>
      <c r="J26" s="106"/>
      <c r="K26" s="106"/>
      <c r="L26" s="106">
        <v>10</v>
      </c>
      <c r="M26" s="67"/>
    </row>
    <row r="27" spans="1:13" s="47" customFormat="1" ht="12.75" customHeight="1">
      <c r="A27" s="48"/>
      <c r="B27" s="146" t="s">
        <v>72</v>
      </c>
      <c r="C27" s="155"/>
      <c r="D27" s="66">
        <f t="shared" si="4"/>
        <v>189.15</v>
      </c>
      <c r="E27" s="24"/>
      <c r="F27" s="7"/>
      <c r="G27" s="106">
        <v>9.46</v>
      </c>
      <c r="H27" s="106">
        <v>28.37</v>
      </c>
      <c r="I27" s="106">
        <v>71.86</v>
      </c>
      <c r="J27" s="106"/>
      <c r="K27" s="106">
        <v>39.46</v>
      </c>
      <c r="L27" s="106">
        <v>40</v>
      </c>
      <c r="M27" s="67"/>
    </row>
    <row r="28" spans="1:13" s="47" customFormat="1" ht="12.75" customHeight="1">
      <c r="A28" s="48"/>
      <c r="B28" s="146" t="s">
        <v>73</v>
      </c>
      <c r="C28" s="155"/>
      <c r="D28" s="66">
        <f t="shared" si="4"/>
        <v>484.67</v>
      </c>
      <c r="E28" s="24">
        <v>436.93</v>
      </c>
      <c r="F28" s="7"/>
      <c r="G28" s="106">
        <v>0.21</v>
      </c>
      <c r="H28" s="106">
        <v>35.37</v>
      </c>
      <c r="I28" s="106">
        <v>12.16</v>
      </c>
      <c r="J28" s="106"/>
      <c r="K28" s="106"/>
      <c r="L28" s="106"/>
      <c r="M28" s="67"/>
    </row>
    <row r="29" spans="1:13" s="47" customFormat="1" ht="12.75" customHeight="1">
      <c r="A29" s="48"/>
      <c r="B29" s="146" t="s">
        <v>74</v>
      </c>
      <c r="C29" s="155"/>
      <c r="D29" s="66">
        <f t="shared" si="4"/>
        <v>1980.61</v>
      </c>
      <c r="E29" s="24"/>
      <c r="F29" s="7">
        <v>113.45</v>
      </c>
      <c r="G29" s="106">
        <v>2.4</v>
      </c>
      <c r="H29" s="106"/>
      <c r="I29" s="106">
        <v>1856.04</v>
      </c>
      <c r="J29" s="106"/>
      <c r="K29" s="106">
        <v>8.72</v>
      </c>
      <c r="L29" s="106"/>
      <c r="M29" s="67"/>
    </row>
    <row r="30" spans="1:13" s="47" customFormat="1" ht="12.75" customHeight="1">
      <c r="A30" s="48"/>
      <c r="B30" s="146" t="s">
        <v>77</v>
      </c>
      <c r="C30" s="155"/>
      <c r="D30" s="66">
        <f t="shared" si="4"/>
        <v>58.879999999999995</v>
      </c>
      <c r="E30" s="24">
        <v>6.08</v>
      </c>
      <c r="F30" s="7"/>
      <c r="G30" s="106">
        <v>7.34</v>
      </c>
      <c r="H30" s="106">
        <v>3.67</v>
      </c>
      <c r="I30" s="106">
        <v>24.59</v>
      </c>
      <c r="J30" s="106"/>
      <c r="K30" s="106">
        <v>0.73</v>
      </c>
      <c r="L30" s="106">
        <v>16.47</v>
      </c>
      <c r="M30" s="67"/>
    </row>
    <row r="31" spans="1:13" s="47" customFormat="1" ht="12.75" customHeight="1">
      <c r="A31" s="48"/>
      <c r="B31" s="146" t="s">
        <v>78</v>
      </c>
      <c r="C31" s="156"/>
      <c r="D31" s="66">
        <f t="shared" si="4"/>
        <v>7.4</v>
      </c>
      <c r="E31" s="24">
        <v>0.5</v>
      </c>
      <c r="F31" s="7"/>
      <c r="G31" s="106">
        <v>0.48</v>
      </c>
      <c r="H31" s="106">
        <v>0.25</v>
      </c>
      <c r="I31" s="106">
        <v>5.93</v>
      </c>
      <c r="J31" s="106"/>
      <c r="K31" s="106">
        <v>0.24</v>
      </c>
      <c r="L31" s="106"/>
      <c r="M31" s="67"/>
    </row>
    <row r="32" spans="1:13" s="47" customFormat="1" ht="12.75" customHeight="1">
      <c r="A32" s="48"/>
      <c r="B32" s="146" t="s">
        <v>63</v>
      </c>
      <c r="C32" s="37">
        <v>0</v>
      </c>
      <c r="D32" s="66">
        <f t="shared" si="4"/>
        <v>105.23</v>
      </c>
      <c r="E32" s="24"/>
      <c r="F32" s="7"/>
      <c r="G32" s="106"/>
      <c r="H32" s="106"/>
      <c r="I32" s="106">
        <v>105.23</v>
      </c>
      <c r="J32" s="106"/>
      <c r="K32" s="106"/>
      <c r="L32" s="106"/>
      <c r="M32" s="67"/>
    </row>
    <row r="33" spans="1:13" s="47" customFormat="1" ht="12.75" customHeight="1">
      <c r="A33" s="48"/>
      <c r="B33" s="148" t="s">
        <v>40</v>
      </c>
      <c r="C33" s="38">
        <v>50</v>
      </c>
      <c r="D33" s="66">
        <f t="shared" si="4"/>
        <v>33.760000000000005</v>
      </c>
      <c r="E33" s="25">
        <v>5.66</v>
      </c>
      <c r="F33" s="8"/>
      <c r="G33" s="107">
        <v>6.75</v>
      </c>
      <c r="H33" s="107">
        <v>7.94</v>
      </c>
      <c r="I33" s="107">
        <v>11.93</v>
      </c>
      <c r="J33" s="107"/>
      <c r="K33" s="107">
        <v>0.74</v>
      </c>
      <c r="L33" s="107">
        <v>0.74</v>
      </c>
      <c r="M33" s="68"/>
    </row>
    <row r="34" spans="1:13" s="47" customFormat="1" ht="12.75" customHeight="1">
      <c r="A34" s="48"/>
      <c r="B34" s="146" t="s">
        <v>83</v>
      </c>
      <c r="C34" s="37">
        <v>45</v>
      </c>
      <c r="D34" s="66">
        <f t="shared" si="4"/>
        <v>340.24</v>
      </c>
      <c r="E34" s="24">
        <v>264.94</v>
      </c>
      <c r="F34" s="7">
        <v>0.33</v>
      </c>
      <c r="G34" s="106">
        <v>7.79</v>
      </c>
      <c r="H34" s="106">
        <v>13.18</v>
      </c>
      <c r="I34" s="106">
        <v>54</v>
      </c>
      <c r="J34" s="106"/>
      <c r="K34" s="106"/>
      <c r="L34" s="106"/>
      <c r="M34" s="67"/>
    </row>
    <row r="35" spans="1:13" s="47" customFormat="1" ht="12.75" customHeight="1">
      <c r="A35" s="48"/>
      <c r="B35" s="146" t="s">
        <v>75</v>
      </c>
      <c r="C35" s="37">
        <v>45</v>
      </c>
      <c r="D35" s="66">
        <f t="shared" si="4"/>
        <v>49.06</v>
      </c>
      <c r="E35" s="24"/>
      <c r="F35" s="7">
        <v>0.24</v>
      </c>
      <c r="G35" s="106">
        <v>4.91</v>
      </c>
      <c r="H35" s="106">
        <v>15.7</v>
      </c>
      <c r="I35" s="106">
        <v>20.76</v>
      </c>
      <c r="J35" s="106"/>
      <c r="K35" s="106">
        <v>7.45</v>
      </c>
      <c r="L35" s="106"/>
      <c r="M35" s="67"/>
    </row>
    <row r="36" spans="1:13" s="47" customFormat="1" ht="12.75" customHeight="1">
      <c r="A36" s="48"/>
      <c r="B36" s="146" t="s">
        <v>76</v>
      </c>
      <c r="C36" s="37">
        <v>30</v>
      </c>
      <c r="D36" s="66">
        <f t="shared" si="4"/>
        <v>28</v>
      </c>
      <c r="E36" s="24"/>
      <c r="F36" s="7">
        <v>1.25</v>
      </c>
      <c r="G36" s="106"/>
      <c r="H36" s="106"/>
      <c r="I36" s="106">
        <v>26.75</v>
      </c>
      <c r="J36" s="106"/>
      <c r="K36" s="106"/>
      <c r="L36" s="106"/>
      <c r="M36" s="67"/>
    </row>
    <row r="37" spans="1:13" s="47" customFormat="1" ht="12.75" customHeight="1">
      <c r="A37" s="48"/>
      <c r="B37" s="146" t="s">
        <v>39</v>
      </c>
      <c r="C37" s="37">
        <v>10</v>
      </c>
      <c r="D37" s="66">
        <f t="shared" si="4"/>
        <v>11</v>
      </c>
      <c r="E37" s="24">
        <v>1.9</v>
      </c>
      <c r="F37" s="7"/>
      <c r="G37" s="106"/>
      <c r="H37" s="106"/>
      <c r="I37" s="106">
        <v>9.1</v>
      </c>
      <c r="J37" s="106"/>
      <c r="K37" s="106"/>
      <c r="L37" s="106"/>
      <c r="M37" s="67"/>
    </row>
    <row r="38" spans="1:13" s="47" customFormat="1" ht="12.75" customHeight="1" thickBot="1">
      <c r="A38" s="48"/>
      <c r="B38" s="146" t="s">
        <v>79</v>
      </c>
      <c r="C38" s="37">
        <v>15</v>
      </c>
      <c r="D38" s="66">
        <f t="shared" si="4"/>
        <v>79.52</v>
      </c>
      <c r="E38" s="24">
        <v>0.75</v>
      </c>
      <c r="F38" s="7"/>
      <c r="G38" s="106">
        <v>0.84</v>
      </c>
      <c r="H38" s="106">
        <v>16</v>
      </c>
      <c r="I38" s="106">
        <v>61.93</v>
      </c>
      <c r="J38" s="106"/>
      <c r="K38" s="106"/>
      <c r="L38" s="106"/>
      <c r="M38" s="67"/>
    </row>
    <row r="39" spans="1:13" s="47" customFormat="1" ht="12.75" customHeight="1" thickBot="1">
      <c r="A39" s="50">
        <v>521</v>
      </c>
      <c r="B39" s="51" t="s">
        <v>8</v>
      </c>
      <c r="C39" s="32">
        <f>SUM(C40:C41)</f>
        <v>3460</v>
      </c>
      <c r="D39" s="61">
        <f>SUM(D40:D41)</f>
        <v>3744.0399999999995</v>
      </c>
      <c r="E39" s="19">
        <f>SUM(E40:E41)</f>
        <v>301.41999999999996</v>
      </c>
      <c r="F39" s="3">
        <f>SUM(F40:F41)</f>
        <v>9.85</v>
      </c>
      <c r="G39" s="3">
        <f aca="true" t="shared" si="5" ref="G39:M39">SUM(G40:G41)</f>
        <v>745.9000000000001</v>
      </c>
      <c r="H39" s="3">
        <f t="shared" si="5"/>
        <v>395.6</v>
      </c>
      <c r="I39" s="3">
        <f t="shared" si="5"/>
        <v>2128.14</v>
      </c>
      <c r="J39" s="3">
        <f t="shared" si="5"/>
        <v>0</v>
      </c>
      <c r="K39" s="3">
        <f t="shared" si="5"/>
        <v>73.01</v>
      </c>
      <c r="L39" s="3">
        <f t="shared" si="5"/>
        <v>90.12</v>
      </c>
      <c r="M39" s="61">
        <f t="shared" si="5"/>
        <v>0</v>
      </c>
    </row>
    <row r="40" spans="1:13" ht="12.75" customHeight="1">
      <c r="A40" s="80" t="s">
        <v>3</v>
      </c>
      <c r="B40" s="90" t="s">
        <v>42</v>
      </c>
      <c r="C40" s="30">
        <v>3200</v>
      </c>
      <c r="D40" s="57">
        <f>E40+F40+G40+H40+I40+K40+L40+M40+J40</f>
        <v>3277.7699999999995</v>
      </c>
      <c r="E40" s="17">
        <v>273.7</v>
      </c>
      <c r="F40" s="2">
        <v>9.01</v>
      </c>
      <c r="G40" s="108">
        <v>686.82</v>
      </c>
      <c r="H40" s="108">
        <v>300.41</v>
      </c>
      <c r="I40" s="108">
        <v>1847.51</v>
      </c>
      <c r="J40" s="108"/>
      <c r="K40" s="108">
        <v>70.2</v>
      </c>
      <c r="L40" s="108">
        <v>90.12</v>
      </c>
      <c r="M40" s="66"/>
    </row>
    <row r="41" spans="1:13" ht="12.75" customHeight="1" thickBot="1">
      <c r="A41" s="80"/>
      <c r="B41" s="91" t="s">
        <v>43</v>
      </c>
      <c r="C41" s="35">
        <v>260</v>
      </c>
      <c r="D41" s="65">
        <f>E41+F41+G41+H41+I41+K41+L41+M41+J41</f>
        <v>466.27</v>
      </c>
      <c r="E41" s="22">
        <v>27.72</v>
      </c>
      <c r="F41" s="5">
        <v>0.84</v>
      </c>
      <c r="G41" s="109">
        <v>59.08</v>
      </c>
      <c r="H41" s="109">
        <v>95.19</v>
      </c>
      <c r="I41" s="109">
        <v>280.63</v>
      </c>
      <c r="J41" s="109"/>
      <c r="K41" s="109">
        <v>2.81</v>
      </c>
      <c r="L41" s="109"/>
      <c r="M41" s="65"/>
    </row>
    <row r="42" spans="1:13" s="47" customFormat="1" ht="12.75" customHeight="1" thickBot="1">
      <c r="A42" s="50">
        <v>524</v>
      </c>
      <c r="B42" s="51" t="s">
        <v>9</v>
      </c>
      <c r="C42" s="32">
        <f>C43+C44</f>
        <v>1087</v>
      </c>
      <c r="D42" s="61">
        <f>SUM(D43:D44)</f>
        <v>954.0500000000001</v>
      </c>
      <c r="E42" s="19">
        <f>SUM(E43:E44)</f>
        <v>51.370000000000005</v>
      </c>
      <c r="F42" s="3">
        <f>SUM(F43:F44)</f>
        <v>2.71</v>
      </c>
      <c r="G42" s="3">
        <f aca="true" t="shared" si="6" ref="G42:M42">SUM(G43:G44)</f>
        <v>182.35000000000002</v>
      </c>
      <c r="H42" s="3">
        <f t="shared" si="6"/>
        <v>90.26</v>
      </c>
      <c r="I42" s="3">
        <f t="shared" si="6"/>
        <v>555.14</v>
      </c>
      <c r="J42" s="3">
        <f t="shared" si="6"/>
        <v>0</v>
      </c>
      <c r="K42" s="3">
        <f t="shared" si="6"/>
        <v>45.14</v>
      </c>
      <c r="L42" s="3">
        <f t="shared" si="6"/>
        <v>27.08</v>
      </c>
      <c r="M42" s="61">
        <f t="shared" si="6"/>
        <v>0</v>
      </c>
    </row>
    <row r="43" spans="1:13" s="47" customFormat="1" ht="12.75" customHeight="1">
      <c r="A43" s="81" t="s">
        <v>3</v>
      </c>
      <c r="B43" s="89" t="s">
        <v>25</v>
      </c>
      <c r="C43" s="37">
        <v>800</v>
      </c>
      <c r="D43" s="67">
        <f>E43+F43+G43+H43+I43+K43+L43+M43+J43</f>
        <v>701.5100000000001</v>
      </c>
      <c r="E43" s="24">
        <v>37.77</v>
      </c>
      <c r="F43" s="7">
        <v>1.99</v>
      </c>
      <c r="G43" s="106">
        <v>134.08</v>
      </c>
      <c r="H43" s="106">
        <v>66.37</v>
      </c>
      <c r="I43" s="106">
        <v>408.2</v>
      </c>
      <c r="J43" s="106"/>
      <c r="K43" s="106">
        <v>33.19</v>
      </c>
      <c r="L43" s="106">
        <v>19.91</v>
      </c>
      <c r="M43" s="67"/>
    </row>
    <row r="44" spans="1:13" ht="12.75" customHeight="1" thickBot="1">
      <c r="A44" s="77"/>
      <c r="B44" s="92" t="s">
        <v>26</v>
      </c>
      <c r="C44" s="34">
        <v>287</v>
      </c>
      <c r="D44" s="63">
        <f>E44+F44+G44+H44+I44+K44+L44+M44+J44</f>
        <v>252.54</v>
      </c>
      <c r="E44" s="21">
        <v>13.6</v>
      </c>
      <c r="F44" s="4">
        <v>0.72</v>
      </c>
      <c r="G44" s="110">
        <v>48.27</v>
      </c>
      <c r="H44" s="110">
        <v>23.89</v>
      </c>
      <c r="I44" s="110">
        <v>146.94</v>
      </c>
      <c r="J44" s="110"/>
      <c r="K44" s="110">
        <v>11.95</v>
      </c>
      <c r="L44" s="110">
        <v>7.17</v>
      </c>
      <c r="M44" s="63"/>
    </row>
    <row r="45" spans="1:13" s="47" customFormat="1" ht="12.75" customHeight="1" thickBot="1">
      <c r="A45" s="50">
        <v>525</v>
      </c>
      <c r="B45" s="51" t="s">
        <v>44</v>
      </c>
      <c r="C45" s="32">
        <v>42</v>
      </c>
      <c r="D45" s="61">
        <f aca="true" t="shared" si="7" ref="D45:D51">E45+F45+G45+H45+I45+K45+L45+M45</f>
        <v>34.8</v>
      </c>
      <c r="E45" s="19">
        <v>5.7</v>
      </c>
      <c r="F45" s="3">
        <v>0.08</v>
      </c>
      <c r="G45" s="101">
        <v>5.89</v>
      </c>
      <c r="H45" s="101">
        <v>2.91</v>
      </c>
      <c r="I45" s="101">
        <v>17.89</v>
      </c>
      <c r="J45" s="101"/>
      <c r="K45" s="101">
        <v>1.46</v>
      </c>
      <c r="L45" s="101">
        <v>0.87</v>
      </c>
      <c r="M45" s="61"/>
    </row>
    <row r="46" spans="1:13" s="47" customFormat="1" ht="12.75" customHeight="1" thickBot="1">
      <c r="A46" s="50">
        <v>527</v>
      </c>
      <c r="B46" s="51" t="s">
        <v>10</v>
      </c>
      <c r="C46" s="32">
        <v>120</v>
      </c>
      <c r="D46" s="61">
        <f t="shared" si="7"/>
        <v>98.22</v>
      </c>
      <c r="E46" s="19"/>
      <c r="F46" s="3">
        <v>0.29</v>
      </c>
      <c r="G46" s="101">
        <v>19.85</v>
      </c>
      <c r="H46" s="101">
        <v>9.82</v>
      </c>
      <c r="I46" s="101">
        <v>60.4</v>
      </c>
      <c r="J46" s="101"/>
      <c r="K46" s="101">
        <v>4.91</v>
      </c>
      <c r="L46" s="101">
        <v>2.95</v>
      </c>
      <c r="M46" s="61"/>
    </row>
    <row r="47" spans="1:13" s="47" customFormat="1" ht="12.75" customHeight="1" thickBot="1">
      <c r="A47" s="50">
        <v>531</v>
      </c>
      <c r="B47" s="51" t="s">
        <v>45</v>
      </c>
      <c r="C47" s="32">
        <v>4</v>
      </c>
      <c r="D47" s="61">
        <f t="shared" si="7"/>
        <v>1.55</v>
      </c>
      <c r="E47" s="19"/>
      <c r="F47" s="3"/>
      <c r="G47" s="101">
        <v>0.02</v>
      </c>
      <c r="H47" s="101"/>
      <c r="I47" s="101">
        <v>1.53</v>
      </c>
      <c r="J47" s="101"/>
      <c r="K47" s="101"/>
      <c r="L47" s="101"/>
      <c r="M47" s="61"/>
    </row>
    <row r="48" spans="1:13" s="47" customFormat="1" ht="12.75" customHeight="1" thickBot="1">
      <c r="A48" s="50">
        <v>538</v>
      </c>
      <c r="B48" s="51" t="s">
        <v>16</v>
      </c>
      <c r="C48" s="32">
        <v>3</v>
      </c>
      <c r="D48" s="61">
        <f t="shared" si="7"/>
        <v>11.629999999999999</v>
      </c>
      <c r="E48" s="19">
        <v>0.11</v>
      </c>
      <c r="F48" s="3"/>
      <c r="G48" s="101"/>
      <c r="H48" s="101">
        <v>11.12</v>
      </c>
      <c r="I48" s="101">
        <v>0.4</v>
      </c>
      <c r="J48" s="101"/>
      <c r="K48" s="101"/>
      <c r="L48" s="101"/>
      <c r="M48" s="61"/>
    </row>
    <row r="49" spans="1:13" s="47" customFormat="1" ht="12.75" customHeight="1" thickBot="1">
      <c r="A49" s="50">
        <v>551</v>
      </c>
      <c r="B49" s="51" t="s">
        <v>17</v>
      </c>
      <c r="C49" s="32">
        <v>335</v>
      </c>
      <c r="D49" s="61">
        <f t="shared" si="7"/>
        <v>335.86</v>
      </c>
      <c r="E49" s="19"/>
      <c r="F49" s="3"/>
      <c r="G49" s="101">
        <v>33.58</v>
      </c>
      <c r="H49" s="101">
        <v>33.58</v>
      </c>
      <c r="I49" s="101">
        <v>218.33</v>
      </c>
      <c r="J49" s="101"/>
      <c r="K49" s="101">
        <v>33.58</v>
      </c>
      <c r="L49" s="101">
        <v>16.79</v>
      </c>
      <c r="M49" s="61"/>
    </row>
    <row r="50" spans="1:13" s="47" customFormat="1" ht="12.75" customHeight="1" thickBot="1">
      <c r="A50" s="70">
        <v>552</v>
      </c>
      <c r="B50" s="71" t="s">
        <v>85</v>
      </c>
      <c r="C50" s="40">
        <v>0</v>
      </c>
      <c r="D50" s="61">
        <f t="shared" si="7"/>
        <v>500</v>
      </c>
      <c r="E50" s="26"/>
      <c r="F50" s="9"/>
      <c r="G50" s="111">
        <v>100</v>
      </c>
      <c r="H50" s="111">
        <v>150</v>
      </c>
      <c r="I50" s="111">
        <v>150</v>
      </c>
      <c r="J50" s="111"/>
      <c r="K50" s="111">
        <v>50</v>
      </c>
      <c r="L50" s="111">
        <v>50</v>
      </c>
      <c r="M50" s="72"/>
    </row>
    <row r="51" spans="1:13" s="47" customFormat="1" ht="12.75" customHeight="1" thickBot="1">
      <c r="A51" s="70">
        <v>563</v>
      </c>
      <c r="B51" s="71" t="s">
        <v>49</v>
      </c>
      <c r="C51" s="40">
        <v>0</v>
      </c>
      <c r="D51" s="61">
        <f t="shared" si="7"/>
        <v>0.06</v>
      </c>
      <c r="E51" s="26"/>
      <c r="F51" s="9"/>
      <c r="G51" s="111"/>
      <c r="H51" s="111"/>
      <c r="I51" s="111">
        <v>0.06</v>
      </c>
      <c r="J51" s="111"/>
      <c r="K51" s="111"/>
      <c r="L51" s="111"/>
      <c r="M51" s="72"/>
    </row>
    <row r="52" spans="1:13" s="47" customFormat="1" ht="12.75" customHeight="1" thickBot="1">
      <c r="A52" s="70">
        <v>568</v>
      </c>
      <c r="B52" s="71" t="s">
        <v>51</v>
      </c>
      <c r="C52" s="40">
        <v>200</v>
      </c>
      <c r="D52" s="61">
        <f>E52+F52+G52+H52+I52+K52+L52+M52+J52</f>
        <v>167.74</v>
      </c>
      <c r="E52" s="26"/>
      <c r="F52" s="9">
        <v>6.57</v>
      </c>
      <c r="G52" s="111">
        <v>4.3</v>
      </c>
      <c r="H52" s="111">
        <v>12.59</v>
      </c>
      <c r="I52" s="111">
        <v>139.98</v>
      </c>
      <c r="J52" s="111"/>
      <c r="K52" s="111">
        <v>2.15</v>
      </c>
      <c r="L52" s="111">
        <v>2.15</v>
      </c>
      <c r="M52" s="72"/>
    </row>
    <row r="53" spans="1:13" s="47" customFormat="1" ht="22.5" customHeight="1" thickBot="1">
      <c r="A53" s="50" t="s">
        <v>11</v>
      </c>
      <c r="B53" s="93" t="s">
        <v>12</v>
      </c>
      <c r="C53" s="32">
        <f aca="true" t="shared" si="8" ref="C53:L53">C5+C12+C16+C20+C21+C22+C39+C42+C45+C46+C47+C48+C49+C50+C52+C51</f>
        <v>10216</v>
      </c>
      <c r="D53" s="61">
        <f t="shared" si="8"/>
        <v>11434.099999999995</v>
      </c>
      <c r="E53" s="19">
        <f t="shared" si="8"/>
        <v>1122.5499999999997</v>
      </c>
      <c r="F53" s="3">
        <f t="shared" si="8"/>
        <v>176.93</v>
      </c>
      <c r="G53" s="3">
        <f t="shared" si="8"/>
        <v>1299.45</v>
      </c>
      <c r="H53" s="3">
        <f t="shared" si="8"/>
        <v>1550.1999999999998</v>
      </c>
      <c r="I53" s="3">
        <f t="shared" si="8"/>
        <v>6291.089999999999</v>
      </c>
      <c r="J53" s="3">
        <f t="shared" si="8"/>
        <v>6.43</v>
      </c>
      <c r="K53" s="3">
        <f t="shared" si="8"/>
        <v>475.7799999999999</v>
      </c>
      <c r="L53" s="3">
        <f t="shared" si="8"/>
        <v>511.66999999999996</v>
      </c>
      <c r="M53" s="61">
        <f>M5+M12+M16+M20+M21+M22+M39+M42+M45+M46+M47+M48+M49+M50+M52+M51</f>
        <v>0</v>
      </c>
    </row>
    <row r="54" spans="1:13" ht="12.75" customHeight="1">
      <c r="A54" s="46" t="s">
        <v>0</v>
      </c>
      <c r="B54" s="94" t="s">
        <v>1</v>
      </c>
      <c r="C54" s="151" t="s">
        <v>48</v>
      </c>
      <c r="D54" s="152"/>
      <c r="E54" s="153" t="s">
        <v>60</v>
      </c>
      <c r="F54" s="153"/>
      <c r="G54" s="153"/>
      <c r="H54" s="153"/>
      <c r="I54" s="153"/>
      <c r="J54" s="153"/>
      <c r="K54" s="153"/>
      <c r="L54" s="153"/>
      <c r="M54" s="152"/>
    </row>
    <row r="55" spans="1:13" ht="12.75" customHeight="1" thickBot="1">
      <c r="A55" s="49"/>
      <c r="B55" s="95"/>
      <c r="C55" s="73" t="s">
        <v>68</v>
      </c>
      <c r="D55" s="120" t="s">
        <v>67</v>
      </c>
      <c r="E55" s="96" t="s">
        <v>81</v>
      </c>
      <c r="F55" s="96" t="s">
        <v>53</v>
      </c>
      <c r="G55" s="97" t="s">
        <v>54</v>
      </c>
      <c r="H55" s="114" t="s">
        <v>55</v>
      </c>
      <c r="I55" s="114" t="s">
        <v>56</v>
      </c>
      <c r="J55" s="97" t="s">
        <v>63</v>
      </c>
      <c r="K55" s="114" t="s">
        <v>57</v>
      </c>
      <c r="L55" s="114" t="s">
        <v>58</v>
      </c>
      <c r="M55" s="113" t="s">
        <v>59</v>
      </c>
    </row>
    <row r="56" spans="1:13" s="47" customFormat="1" ht="12.75" customHeight="1" thickBot="1">
      <c r="A56" s="50">
        <v>602</v>
      </c>
      <c r="B56" s="51" t="s">
        <v>18</v>
      </c>
      <c r="C56" s="32">
        <f>SUM(C57:C65)</f>
        <v>4894</v>
      </c>
      <c r="D56" s="61">
        <f>SUM(D57:D65)</f>
        <v>5389.97</v>
      </c>
      <c r="E56" s="19">
        <f aca="true" t="shared" si="9" ref="E56:K56">SUM(E57:E65)</f>
        <v>505.96000000000004</v>
      </c>
      <c r="F56" s="3">
        <f t="shared" si="9"/>
        <v>177.78</v>
      </c>
      <c r="G56" s="3">
        <f t="shared" si="9"/>
        <v>84.38</v>
      </c>
      <c r="H56" s="3">
        <f t="shared" si="9"/>
        <v>932.9399999999999</v>
      </c>
      <c r="I56" s="3">
        <f t="shared" si="9"/>
        <v>2297.02</v>
      </c>
      <c r="J56" s="3">
        <f t="shared" si="9"/>
        <v>13.49</v>
      </c>
      <c r="K56" s="3">
        <f t="shared" si="9"/>
        <v>599.37</v>
      </c>
      <c r="L56" s="3">
        <f>SUM(L57:L65)</f>
        <v>779.03</v>
      </c>
      <c r="M56" s="61">
        <f>SUM(M57:M65)</f>
        <v>0</v>
      </c>
    </row>
    <row r="57" spans="1:13" s="47" customFormat="1" ht="12.75" customHeight="1">
      <c r="A57" s="81" t="s">
        <v>3</v>
      </c>
      <c r="B57" s="147" t="s">
        <v>65</v>
      </c>
      <c r="C57" s="39">
        <v>900</v>
      </c>
      <c r="D57" s="121">
        <f>E57+F57+G57+H57+I57+K57+M57+J57</f>
        <v>239.97</v>
      </c>
      <c r="E57" s="119">
        <v>239.97</v>
      </c>
      <c r="F57" s="10"/>
      <c r="G57" s="112"/>
      <c r="H57" s="112"/>
      <c r="I57" s="112"/>
      <c r="J57" s="112"/>
      <c r="K57" s="112"/>
      <c r="L57" s="112"/>
      <c r="M57" s="69"/>
    </row>
    <row r="58" spans="1:13" s="47" customFormat="1" ht="12.75" customHeight="1">
      <c r="A58" s="81"/>
      <c r="B58" s="146" t="s">
        <v>66</v>
      </c>
      <c r="C58" s="37">
        <v>506</v>
      </c>
      <c r="D58" s="122">
        <f>E58+F58+G58+H58+I58+K58+L58+M58</f>
        <v>446.66</v>
      </c>
      <c r="E58" s="24">
        <v>265.99</v>
      </c>
      <c r="F58" s="7"/>
      <c r="G58" s="106"/>
      <c r="H58" s="106">
        <v>30.8</v>
      </c>
      <c r="I58" s="106">
        <v>149.87</v>
      </c>
      <c r="J58" s="106"/>
      <c r="K58" s="106"/>
      <c r="L58" s="106"/>
      <c r="M58" s="67"/>
    </row>
    <row r="59" spans="1:13" s="47" customFormat="1" ht="12.75" customHeight="1">
      <c r="A59" s="81"/>
      <c r="B59" s="89" t="s">
        <v>27</v>
      </c>
      <c r="C59" s="37">
        <v>1143</v>
      </c>
      <c r="D59" s="122">
        <f>E59+F59+G59+H59+I59+K59+L59+M59+J59</f>
        <v>1378.4</v>
      </c>
      <c r="E59" s="24"/>
      <c r="F59" s="7"/>
      <c r="G59" s="106"/>
      <c r="H59" s="106"/>
      <c r="I59" s="106"/>
      <c r="J59" s="106"/>
      <c r="K59" s="106">
        <v>599.37</v>
      </c>
      <c r="L59" s="106">
        <v>779.03</v>
      </c>
      <c r="M59" s="67"/>
    </row>
    <row r="60" spans="1:13" s="47" customFormat="1" ht="12.75" customHeight="1">
      <c r="A60" s="81"/>
      <c r="B60" s="89" t="s">
        <v>63</v>
      </c>
      <c r="C60" s="37">
        <v>0</v>
      </c>
      <c r="D60" s="122">
        <f>E60+F60+G60+H60+I60+J60+K60+L60+M60</f>
        <v>105.3</v>
      </c>
      <c r="E60" s="24"/>
      <c r="F60" s="7"/>
      <c r="G60" s="106"/>
      <c r="H60" s="106"/>
      <c r="I60" s="106">
        <v>91.81</v>
      </c>
      <c r="J60" s="106">
        <v>13.49</v>
      </c>
      <c r="K60" s="106"/>
      <c r="L60" s="106"/>
      <c r="M60" s="67"/>
    </row>
    <row r="61" spans="1:13" s="47" customFormat="1" ht="12.75" customHeight="1">
      <c r="A61" s="81"/>
      <c r="B61" s="89" t="s">
        <v>28</v>
      </c>
      <c r="C61" s="37">
        <v>5</v>
      </c>
      <c r="D61" s="122">
        <f>E61+F61+G61+H61+I61+K61+L61+M61+J61</f>
        <v>18.64</v>
      </c>
      <c r="E61" s="24"/>
      <c r="F61" s="7"/>
      <c r="G61" s="106">
        <v>0.57</v>
      </c>
      <c r="H61" s="106"/>
      <c r="I61" s="106">
        <v>18.07</v>
      </c>
      <c r="J61" s="106"/>
      <c r="K61" s="106"/>
      <c r="L61" s="106"/>
      <c r="M61" s="67"/>
    </row>
    <row r="62" spans="1:13" s="47" customFormat="1" ht="12.75" customHeight="1">
      <c r="A62" s="81"/>
      <c r="B62" s="89" t="s">
        <v>29</v>
      </c>
      <c r="C62" s="37">
        <v>170</v>
      </c>
      <c r="D62" s="122">
        <f>E62+F62+G62+H62+I62+K62+L62+M62</f>
        <v>188.95</v>
      </c>
      <c r="E62" s="24"/>
      <c r="F62" s="7">
        <v>177.78</v>
      </c>
      <c r="G62" s="106">
        <v>11.17</v>
      </c>
      <c r="H62" s="106"/>
      <c r="I62" s="106"/>
      <c r="J62" s="106"/>
      <c r="K62" s="106"/>
      <c r="L62" s="106"/>
      <c r="M62" s="67"/>
    </row>
    <row r="63" spans="1:13" s="47" customFormat="1" ht="12.75" customHeight="1">
      <c r="A63" s="81"/>
      <c r="B63" s="89" t="s">
        <v>52</v>
      </c>
      <c r="C63" s="37">
        <v>1320</v>
      </c>
      <c r="D63" s="122">
        <f>E63+F63+G63+H63+I63+K63+L63+M63</f>
        <v>2109.91</v>
      </c>
      <c r="E63" s="24"/>
      <c r="F63" s="7"/>
      <c r="G63" s="106">
        <v>72.64</v>
      </c>
      <c r="H63" s="106"/>
      <c r="I63" s="106">
        <v>2037.27</v>
      </c>
      <c r="J63" s="106"/>
      <c r="K63" s="106"/>
      <c r="L63" s="106"/>
      <c r="M63" s="67"/>
    </row>
    <row r="64" spans="1:13" s="47" customFormat="1" ht="12.75" customHeight="1">
      <c r="A64" s="81"/>
      <c r="B64" s="89" t="s">
        <v>30</v>
      </c>
      <c r="C64" s="37">
        <v>850</v>
      </c>
      <c r="D64" s="122">
        <f>E64+F64+G64+H64+I64+K64+L64+M64</f>
        <v>902.14</v>
      </c>
      <c r="E64" s="24"/>
      <c r="F64" s="7"/>
      <c r="G64" s="106"/>
      <c r="H64" s="106">
        <v>902.14</v>
      </c>
      <c r="I64" s="106"/>
      <c r="J64" s="106"/>
      <c r="K64" s="106"/>
      <c r="L64" s="106"/>
      <c r="M64" s="67"/>
    </row>
    <row r="65" spans="1:13" s="47" customFormat="1" ht="12.75" customHeight="1" thickBot="1">
      <c r="A65" s="81"/>
      <c r="B65" s="136" t="s">
        <v>31</v>
      </c>
      <c r="C65" s="130">
        <v>0</v>
      </c>
      <c r="D65" s="131">
        <f>E65+F65+G65+H65+I65+K65+L65+M65</f>
        <v>0</v>
      </c>
      <c r="E65" s="132"/>
      <c r="F65" s="133"/>
      <c r="G65" s="134"/>
      <c r="H65" s="134"/>
      <c r="I65" s="134"/>
      <c r="J65" s="134"/>
      <c r="K65" s="134"/>
      <c r="L65" s="134"/>
      <c r="M65" s="135"/>
    </row>
    <row r="66" spans="1:13" s="47" customFormat="1" ht="12.75" customHeight="1" thickBot="1">
      <c r="A66" s="137">
        <v>641</v>
      </c>
      <c r="B66" s="138" t="s">
        <v>64</v>
      </c>
      <c r="C66" s="139">
        <v>0</v>
      </c>
      <c r="D66" s="140">
        <f>E66+F66+G66+H66+I66+J66+K66+L66+M66</f>
        <v>0</v>
      </c>
      <c r="E66" s="141"/>
      <c r="F66" s="142"/>
      <c r="G66" s="143"/>
      <c r="H66" s="143"/>
      <c r="I66" s="143"/>
      <c r="J66" s="143"/>
      <c r="K66" s="143"/>
      <c r="L66" s="143"/>
      <c r="M66" s="144"/>
    </row>
    <row r="67" spans="1:13" s="47" customFormat="1" ht="12.75" customHeight="1" thickBot="1">
      <c r="A67" s="137">
        <v>642</v>
      </c>
      <c r="B67" s="138" t="s">
        <v>80</v>
      </c>
      <c r="C67" s="139">
        <v>0</v>
      </c>
      <c r="D67" s="140">
        <f>E67+F67+G67+H67+I67+J67+K67+L67+M67</f>
        <v>7.05</v>
      </c>
      <c r="E67" s="141"/>
      <c r="F67" s="142"/>
      <c r="G67" s="143"/>
      <c r="H67" s="143"/>
      <c r="I67" s="143">
        <v>7.05</v>
      </c>
      <c r="J67" s="143"/>
      <c r="K67" s="143"/>
      <c r="L67" s="143"/>
      <c r="M67" s="144"/>
    </row>
    <row r="68" spans="1:13" s="47" customFormat="1" ht="12.75" customHeight="1" thickBot="1">
      <c r="A68" s="50">
        <v>648</v>
      </c>
      <c r="B68" s="51" t="s">
        <v>46</v>
      </c>
      <c r="C68" s="32">
        <v>5322</v>
      </c>
      <c r="D68" s="74">
        <f>E68+F68+G68+H68+I68+K68+L68+M68+J68</f>
        <v>6042.74</v>
      </c>
      <c r="E68" s="19">
        <v>400</v>
      </c>
      <c r="F68" s="3"/>
      <c r="G68" s="101">
        <v>1135.07</v>
      </c>
      <c r="H68" s="101">
        <v>717.26</v>
      </c>
      <c r="I68" s="101">
        <v>3790.41</v>
      </c>
      <c r="J68" s="101"/>
      <c r="K68" s="101"/>
      <c r="L68" s="101"/>
      <c r="M68" s="61"/>
    </row>
    <row r="69" spans="1:13" s="47" customFormat="1" ht="12.75" customHeight="1" thickBot="1">
      <c r="A69" s="50">
        <v>662</v>
      </c>
      <c r="B69" s="51" t="s">
        <v>47</v>
      </c>
      <c r="C69" s="32">
        <v>0</v>
      </c>
      <c r="D69" s="74">
        <f>E69+F69+G69+H69+I69+K69+L69+M69</f>
        <v>0.14</v>
      </c>
      <c r="E69" s="19"/>
      <c r="F69" s="3"/>
      <c r="G69" s="101"/>
      <c r="H69" s="101"/>
      <c r="I69" s="101">
        <v>0.14</v>
      </c>
      <c r="J69" s="101"/>
      <c r="K69" s="101"/>
      <c r="L69" s="101"/>
      <c r="M69" s="61"/>
    </row>
    <row r="70" spans="1:13" s="47" customFormat="1" ht="12.75" customHeight="1" thickBot="1">
      <c r="A70" s="50">
        <v>668</v>
      </c>
      <c r="B70" s="51" t="s">
        <v>13</v>
      </c>
      <c r="C70" s="32">
        <v>0</v>
      </c>
      <c r="D70" s="74">
        <f>E70+F70+G70+H70+I70+K70+L70+M70</f>
        <v>0</v>
      </c>
      <c r="E70" s="19"/>
      <c r="F70" s="3"/>
      <c r="G70" s="101"/>
      <c r="H70" s="101"/>
      <c r="I70" s="101"/>
      <c r="J70" s="101"/>
      <c r="K70" s="101"/>
      <c r="L70" s="101"/>
      <c r="M70" s="61"/>
    </row>
    <row r="71" spans="1:13" s="47" customFormat="1" ht="22.5" customHeight="1" thickBot="1">
      <c r="A71" s="50" t="s">
        <v>14</v>
      </c>
      <c r="B71" s="93" t="s">
        <v>15</v>
      </c>
      <c r="C71" s="149">
        <f>C56++C66+C68+C69+C70</f>
        <v>10216</v>
      </c>
      <c r="D71" s="61">
        <f aca="true" t="shared" si="10" ref="D71:L71">D56++D66+D68+D69+D70+D67</f>
        <v>11439.899999999998</v>
      </c>
      <c r="E71" s="149">
        <f t="shared" si="10"/>
        <v>905.96</v>
      </c>
      <c r="F71" s="3">
        <f t="shared" si="10"/>
        <v>177.78</v>
      </c>
      <c r="G71" s="145">
        <f t="shared" si="10"/>
        <v>1219.4499999999998</v>
      </c>
      <c r="H71" s="3">
        <f t="shared" si="10"/>
        <v>1650.1999999999998</v>
      </c>
      <c r="I71" s="3">
        <f t="shared" si="10"/>
        <v>6094.620000000001</v>
      </c>
      <c r="J71" s="3">
        <f t="shared" si="10"/>
        <v>13.49</v>
      </c>
      <c r="K71" s="3">
        <f t="shared" si="10"/>
        <v>599.37</v>
      </c>
      <c r="L71" s="3">
        <f t="shared" si="10"/>
        <v>779.03</v>
      </c>
      <c r="M71" s="61">
        <f>M56+M66+M67+M68+M69+M70</f>
        <v>0</v>
      </c>
    </row>
    <row r="73" ht="13.5" thickBot="1"/>
    <row r="74" spans="1:15" ht="12.75">
      <c r="A74" s="46"/>
      <c r="B74" s="94"/>
      <c r="C74" s="151" t="s">
        <v>48</v>
      </c>
      <c r="D74" s="152"/>
      <c r="E74" s="153" t="s">
        <v>60</v>
      </c>
      <c r="F74" s="153"/>
      <c r="G74" s="153"/>
      <c r="H74" s="153"/>
      <c r="I74" s="153"/>
      <c r="J74" s="153"/>
      <c r="K74" s="153"/>
      <c r="L74" s="153"/>
      <c r="M74" s="152"/>
      <c r="O74" s="47"/>
    </row>
    <row r="75" spans="1:15" ht="13.5" thickBot="1">
      <c r="A75" s="49"/>
      <c r="B75" s="95"/>
      <c r="C75" s="73" t="s">
        <v>68</v>
      </c>
      <c r="D75" s="116" t="s">
        <v>67</v>
      </c>
      <c r="E75" s="96" t="s">
        <v>81</v>
      </c>
      <c r="F75" s="96" t="s">
        <v>53</v>
      </c>
      <c r="G75" s="97" t="s">
        <v>54</v>
      </c>
      <c r="H75" s="114" t="s">
        <v>55</v>
      </c>
      <c r="I75" s="114" t="s">
        <v>56</v>
      </c>
      <c r="J75" s="97" t="s">
        <v>63</v>
      </c>
      <c r="K75" s="114" t="s">
        <v>57</v>
      </c>
      <c r="L75" s="114" t="s">
        <v>58</v>
      </c>
      <c r="M75" s="113" t="s">
        <v>59</v>
      </c>
      <c r="O75" s="47"/>
    </row>
    <row r="76" spans="1:13" s="13" customFormat="1" ht="27.75" customHeight="1" thickBot="1">
      <c r="A76" s="123"/>
      <c r="B76" s="124" t="s">
        <v>50</v>
      </c>
      <c r="C76" s="150">
        <f>C71-C53</f>
        <v>0</v>
      </c>
      <c r="D76" s="125">
        <f>E76+F76+G76+H76+I76+J76+K76+L76+M76</f>
        <v>5.8000000000017735</v>
      </c>
      <c r="E76" s="126">
        <f>E71-E53</f>
        <v>-216.5899999999997</v>
      </c>
      <c r="F76" s="126">
        <f aca="true" t="shared" si="11" ref="F76:L76">F71-F53</f>
        <v>0.8499999999999943</v>
      </c>
      <c r="G76" s="126">
        <f t="shared" si="11"/>
        <v>-80.00000000000023</v>
      </c>
      <c r="H76" s="126">
        <f t="shared" si="11"/>
        <v>100</v>
      </c>
      <c r="I76" s="126">
        <f t="shared" si="11"/>
        <v>-196.46999999999844</v>
      </c>
      <c r="J76" s="126">
        <f t="shared" si="11"/>
        <v>7.0600000000000005</v>
      </c>
      <c r="K76" s="126">
        <f t="shared" si="11"/>
        <v>123.59000000000009</v>
      </c>
      <c r="L76" s="126">
        <f t="shared" si="11"/>
        <v>267.36</v>
      </c>
      <c r="M76" s="125">
        <f>M71-M53</f>
        <v>0</v>
      </c>
    </row>
    <row r="80" ht="12.75">
      <c r="A80" s="11" t="s">
        <v>61</v>
      </c>
    </row>
    <row r="89" ht="12.75">
      <c r="B89" s="12"/>
    </row>
    <row r="90" spans="2:4" ht="12.75">
      <c r="B90" s="12"/>
      <c r="D90" s="127"/>
    </row>
    <row r="91" ht="12.75">
      <c r="B91" s="12"/>
    </row>
  </sheetData>
  <sheetProtection/>
  <mergeCells count="8">
    <mergeCell ref="L1:M1"/>
    <mergeCell ref="C74:D74"/>
    <mergeCell ref="E74:M74"/>
    <mergeCell ref="C3:D3"/>
    <mergeCell ref="E3:M3"/>
    <mergeCell ref="C54:D54"/>
    <mergeCell ref="E54:M54"/>
    <mergeCell ref="C25:C31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8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14" sqref="C14"/>
    </sheetView>
  </sheetViews>
  <sheetFormatPr defaultColWidth="9.00390625" defaultRowHeight="12.75"/>
  <sheetData>
    <row r="2" spans="1:5" ht="12.75">
      <c r="A2" s="128"/>
      <c r="B2" s="128"/>
      <c r="C2" s="128"/>
      <c r="D2" s="128"/>
      <c r="E2" s="128"/>
    </row>
    <row r="3" spans="1:5" ht="12.75">
      <c r="A3" s="128"/>
      <c r="B3" s="128"/>
      <c r="C3" s="128"/>
      <c r="D3" s="128"/>
      <c r="E3" s="128"/>
    </row>
    <row r="4" spans="1:5" ht="12.75">
      <c r="A4" s="128"/>
      <c r="B4" s="128"/>
      <c r="C4" s="128"/>
      <c r="D4" s="128"/>
      <c r="E4" s="128"/>
    </row>
    <row r="5" spans="1:5" ht="12.75">
      <c r="A5" s="128"/>
      <c r="B5" s="128"/>
      <c r="C5" s="128"/>
      <c r="D5" s="128"/>
      <c r="E5" s="128"/>
    </row>
    <row r="6" spans="1:5" ht="12.75">
      <c r="A6" s="128"/>
      <c r="B6" s="128"/>
      <c r="C6" s="128"/>
      <c r="D6" s="128"/>
      <c r="E6" s="128"/>
    </row>
    <row r="7" spans="1:5" ht="12.75">
      <c r="A7" s="128"/>
      <c r="B7" s="128"/>
      <c r="C7" s="128"/>
      <c r="D7" s="128"/>
      <c r="E7" s="128"/>
    </row>
    <row r="8" spans="1:5" ht="12.75">
      <c r="A8" s="128"/>
      <c r="B8" s="128"/>
      <c r="C8" s="128"/>
      <c r="D8" s="128"/>
      <c r="E8" s="128"/>
    </row>
    <row r="9" spans="1:5" ht="12.75">
      <c r="A9" s="128"/>
      <c r="B9" s="128"/>
      <c r="C9" s="128"/>
      <c r="D9" s="128"/>
      <c r="E9" s="128"/>
    </row>
    <row r="10" spans="1:5" ht="12.75">
      <c r="A10" s="128"/>
      <c r="B10" s="128"/>
      <c r="C10" s="128"/>
      <c r="D10" s="128"/>
      <c r="E10" s="128"/>
    </row>
    <row r="11" spans="1:5" ht="12.75">
      <c r="A11" s="128"/>
      <c r="B11" s="128"/>
      <c r="C11" s="128"/>
      <c r="D11" s="128"/>
      <c r="E11" s="128"/>
    </row>
    <row r="12" spans="1:5" ht="12.75">
      <c r="A12" s="128"/>
      <c r="B12" s="128"/>
      <c r="C12" s="128"/>
      <c r="D12" s="128"/>
      <c r="E12" s="128"/>
    </row>
    <row r="13" spans="1:5" ht="12.75">
      <c r="A13" s="128"/>
      <c r="B13" s="128"/>
      <c r="C13" s="128"/>
      <c r="D13" s="128"/>
      <c r="E13" s="128"/>
    </row>
    <row r="14" spans="1:5" ht="12.75">
      <c r="A14" s="128"/>
      <c r="B14" s="128"/>
      <c r="C14" s="128"/>
      <c r="D14" s="128"/>
      <c r="E14" s="128"/>
    </row>
    <row r="15" spans="1:5" ht="12.75">
      <c r="A15" s="128"/>
      <c r="B15" s="128"/>
      <c r="C15" s="128"/>
      <c r="D15" s="128"/>
      <c r="E15" s="1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Pólová Pavla Ing.</cp:lastModifiedBy>
  <cp:lastPrinted>2016-03-30T08:57:16Z</cp:lastPrinted>
  <dcterms:created xsi:type="dcterms:W3CDTF">2010-10-08T10:58:16Z</dcterms:created>
  <dcterms:modified xsi:type="dcterms:W3CDTF">2016-05-11T15:24:51Z</dcterms:modified>
  <cp:category/>
  <cp:version/>
  <cp:contentType/>
  <cp:contentStatus/>
</cp:coreProperties>
</file>