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10" windowHeight="11640" activeTab="0"/>
  </bookViews>
  <sheets>
    <sheet name="list1 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</sheets>
  <definedNames/>
  <calcPr fullCalcOnLoad="1"/>
</workbook>
</file>

<file path=xl/sharedStrings.xml><?xml version="1.0" encoding="utf-8"?>
<sst xmlns="http://schemas.openxmlformats.org/spreadsheetml/2006/main" count="124" uniqueCount="89">
  <si>
    <t>účet</t>
  </si>
  <si>
    <t>text</t>
  </si>
  <si>
    <t>Spotřeba materiálu</t>
  </si>
  <si>
    <t>v tom:</t>
  </si>
  <si>
    <t>Spotřeba energie</t>
  </si>
  <si>
    <t>Opravy a udržování</t>
  </si>
  <si>
    <t>Cestovné</t>
  </si>
  <si>
    <t>Ostatní služby</t>
  </si>
  <si>
    <t>Mzdové náklady</t>
  </si>
  <si>
    <t>Zákonné soc.pojištění</t>
  </si>
  <si>
    <t>Zákonné sociální náklady</t>
  </si>
  <si>
    <t>úč.tř.5</t>
  </si>
  <si>
    <t>NÁKLADY CELKEM</t>
  </si>
  <si>
    <t>Úroky</t>
  </si>
  <si>
    <t>úč.tř.6</t>
  </si>
  <si>
    <t>VÝNOSY CELKEM</t>
  </si>
  <si>
    <t>Jiné daně a poplatky</t>
  </si>
  <si>
    <t>Odpisy dlouhodobého majetku</t>
  </si>
  <si>
    <t>Výnosy z prodeje služeb</t>
  </si>
  <si>
    <t>JUPITER CLUB s.r.o.</t>
  </si>
  <si>
    <t>synt.</t>
  </si>
  <si>
    <t>elektrická energie</t>
  </si>
  <si>
    <t>plyn</t>
  </si>
  <si>
    <t xml:space="preserve">vodné </t>
  </si>
  <si>
    <t>budova č.18</t>
  </si>
  <si>
    <t>budova č.17</t>
  </si>
  <si>
    <t>hmotný majetek a inventář</t>
  </si>
  <si>
    <t>sociální pojištění</t>
  </si>
  <si>
    <t>zdravotní pojištění</t>
  </si>
  <si>
    <t>prodej novin</t>
  </si>
  <si>
    <t>inzerce</t>
  </si>
  <si>
    <t>nájemné vč. ostatních služeb</t>
  </si>
  <si>
    <t>jiné příjmy</t>
  </si>
  <si>
    <t>kurzovné</t>
  </si>
  <si>
    <t>vstupné kino</t>
  </si>
  <si>
    <t>galerie, výstavy</t>
  </si>
  <si>
    <t>provozní</t>
  </si>
  <si>
    <t>drobný hmotný majetek</t>
  </si>
  <si>
    <t>ostatní</t>
  </si>
  <si>
    <t>kancelářské potřeby</t>
  </si>
  <si>
    <t>noviny, časopisy, publikace, propagační materiály</t>
  </si>
  <si>
    <r>
      <t>Náklady na reprezentaci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0"/>
      </rPr>
      <t>-květiny a občerstvení na pořadech</t>
    </r>
  </si>
  <si>
    <t>drobný nehmotný majetek</t>
  </si>
  <si>
    <t>přepravné</t>
  </si>
  <si>
    <t>stočné</t>
  </si>
  <si>
    <t>internet, telefony</t>
  </si>
  <si>
    <t>školení, semináře, porady</t>
  </si>
  <si>
    <t>poštovné</t>
  </si>
  <si>
    <t>půjčovné</t>
  </si>
  <si>
    <t>zaměstnaci</t>
  </si>
  <si>
    <t xml:space="preserve">dohody </t>
  </si>
  <si>
    <t>Jiné pojištění</t>
  </si>
  <si>
    <t>Daň silniční</t>
  </si>
  <si>
    <t>Ostatní pokuty a penále</t>
  </si>
  <si>
    <t>Ostatní  - manka a škody</t>
  </si>
  <si>
    <t>Jiné provozní výnosy- dotace, dary</t>
  </si>
  <si>
    <t xml:space="preserve">Finanční výnosy </t>
  </si>
  <si>
    <t>celkem</t>
  </si>
  <si>
    <r>
      <t xml:space="preserve">Finanční náklady </t>
    </r>
    <r>
      <rPr>
        <sz val="10"/>
        <rFont val="Arial CE"/>
        <family val="0"/>
      </rPr>
      <t>(kurzové ztráty)</t>
    </r>
    <r>
      <rPr>
        <b/>
        <sz val="10"/>
        <rFont val="Arial CE"/>
        <family val="2"/>
      </rPr>
      <t xml:space="preserve"> </t>
    </r>
  </si>
  <si>
    <t>Výsledek</t>
  </si>
  <si>
    <t>Vnitropodnikové náklady</t>
  </si>
  <si>
    <t>Vnitropodnikové výnosy</t>
  </si>
  <si>
    <t xml:space="preserve">Ostatní finanční náklady </t>
  </si>
  <si>
    <t xml:space="preserve">vstupné pořady vč.ost.relizací </t>
  </si>
  <si>
    <t>revize,honoráře,propagace,tisk,odpady aj.</t>
  </si>
  <si>
    <t>občerstvení při pronájmu</t>
  </si>
  <si>
    <t>noviny</t>
  </si>
  <si>
    <t>vzdělávání</t>
  </si>
  <si>
    <t>zájm.útvary</t>
  </si>
  <si>
    <t>kino</t>
  </si>
  <si>
    <t>pořady</t>
  </si>
  <si>
    <t>pronájmy kr.</t>
  </si>
  <si>
    <t>pronájmy dl.</t>
  </si>
  <si>
    <t>provoz</t>
  </si>
  <si>
    <t>střediska</t>
  </si>
  <si>
    <t>restaurace</t>
  </si>
  <si>
    <t>rozp. 2012</t>
  </si>
  <si>
    <t>skut.2012</t>
  </si>
  <si>
    <t xml:space="preserve">potraviny </t>
  </si>
  <si>
    <t xml:space="preserve">nájemné </t>
  </si>
  <si>
    <t>Poukázky, dary</t>
  </si>
  <si>
    <t>zam.</t>
  </si>
  <si>
    <t>brig.</t>
  </si>
  <si>
    <t>SP</t>
  </si>
  <si>
    <t xml:space="preserve">VÝSLEDEK HOSPODAŘENÍ I. - XII. 2012 (v tis.Kč) </t>
  </si>
  <si>
    <t>restaurace, občerstvení, služby</t>
  </si>
  <si>
    <t>Za organizaci:  Marie Pospíšilová</t>
  </si>
  <si>
    <t>Mgr.Milan Dufek</t>
  </si>
  <si>
    <t>Příoha k ZÚ č. 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</si>
</sst>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</numFmts>
  <fonts count="46">
    <font>
      <sz val="10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1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4" fontId="5" fillId="0" borderId="1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vertical="top"/>
    </xf>
    <xf numFmtId="4" fontId="5" fillId="0" borderId="12" xfId="0" applyNumberFormat="1" applyFont="1" applyFill="1" applyBorder="1" applyAlignment="1">
      <alignment/>
    </xf>
    <xf numFmtId="4" fontId="0" fillId="0" borderId="13" xfId="0" applyNumberFormat="1" applyFill="1" applyBorder="1" applyAlignment="1">
      <alignment/>
    </xf>
    <xf numFmtId="4" fontId="0" fillId="0" borderId="13" xfId="0" applyNumberFormat="1" applyFill="1" applyBorder="1" applyAlignment="1">
      <alignment vertical="top"/>
    </xf>
    <xf numFmtId="4" fontId="0" fillId="0" borderId="11" xfId="0" applyNumberFormat="1" applyFont="1" applyFill="1" applyBorder="1" applyAlignment="1">
      <alignment vertical="top"/>
    </xf>
    <xf numFmtId="4" fontId="0" fillId="0" borderId="11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 vertical="top"/>
    </xf>
    <xf numFmtId="4" fontId="0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/>
    </xf>
    <xf numFmtId="4" fontId="0" fillId="0" borderId="16" xfId="0" applyNumberFormat="1" applyFill="1" applyBorder="1" applyAlignment="1">
      <alignment vertical="top"/>
    </xf>
    <xf numFmtId="4" fontId="0" fillId="0" borderId="17" xfId="0" applyNumberFormat="1" applyFill="1" applyBorder="1" applyAlignment="1">
      <alignment/>
    </xf>
    <xf numFmtId="4" fontId="0" fillId="0" borderId="17" xfId="0" applyNumberFormat="1" applyFill="1" applyBorder="1" applyAlignment="1">
      <alignment vertical="top"/>
    </xf>
    <xf numFmtId="4" fontId="0" fillId="0" borderId="18" xfId="0" applyNumberFormat="1" applyFill="1" applyBorder="1" applyAlignment="1">
      <alignment/>
    </xf>
    <xf numFmtId="4" fontId="5" fillId="0" borderId="19" xfId="0" applyNumberFormat="1" applyFont="1" applyFill="1" applyBorder="1" applyAlignment="1">
      <alignment/>
    </xf>
    <xf numFmtId="4" fontId="0" fillId="0" borderId="20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21" xfId="0" applyNumberFormat="1" applyFill="1" applyBorder="1" applyAlignment="1">
      <alignment vertical="top"/>
    </xf>
    <xf numFmtId="4" fontId="0" fillId="0" borderId="17" xfId="0" applyNumberFormat="1" applyFont="1" applyFill="1" applyBorder="1" applyAlignment="1">
      <alignment vertical="top"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5" fillId="0" borderId="19" xfId="0" applyNumberFormat="1" applyFont="1" applyFill="1" applyBorder="1" applyAlignment="1">
      <alignment vertical="top"/>
    </xf>
    <xf numFmtId="4" fontId="5" fillId="0" borderId="22" xfId="0" applyNumberFormat="1" applyFont="1" applyFill="1" applyBorder="1" applyAlignment="1">
      <alignment/>
    </xf>
    <xf numFmtId="4" fontId="0" fillId="0" borderId="23" xfId="0" applyNumberFormat="1" applyFill="1" applyBorder="1" applyAlignment="1">
      <alignment vertical="top"/>
    </xf>
    <xf numFmtId="4" fontId="0" fillId="0" borderId="24" xfId="0" applyNumberFormat="1" applyFill="1" applyBorder="1" applyAlignment="1">
      <alignment/>
    </xf>
    <xf numFmtId="4" fontId="0" fillId="0" borderId="24" xfId="0" applyNumberFormat="1" applyFill="1" applyBorder="1" applyAlignment="1">
      <alignment vertical="top"/>
    </xf>
    <xf numFmtId="4" fontId="0" fillId="0" borderId="25" xfId="0" applyNumberFormat="1" applyFill="1" applyBorder="1" applyAlignment="1">
      <alignment/>
    </xf>
    <xf numFmtId="4" fontId="5" fillId="0" borderId="26" xfId="0" applyNumberFormat="1" applyFont="1" applyFill="1" applyBorder="1" applyAlignment="1">
      <alignment/>
    </xf>
    <xf numFmtId="4" fontId="0" fillId="0" borderId="27" xfId="0" applyNumberFormat="1" applyFill="1" applyBorder="1" applyAlignment="1">
      <alignment/>
    </xf>
    <xf numFmtId="4" fontId="0" fillId="0" borderId="28" xfId="0" applyNumberFormat="1" applyFill="1" applyBorder="1" applyAlignment="1">
      <alignment/>
    </xf>
    <xf numFmtId="4" fontId="0" fillId="0" borderId="28" xfId="0" applyNumberFormat="1" applyFill="1" applyBorder="1" applyAlignment="1">
      <alignment vertical="top"/>
    </xf>
    <xf numFmtId="4" fontId="0" fillId="0" borderId="24" xfId="0" applyNumberFormat="1" applyFont="1" applyFill="1" applyBorder="1" applyAlignment="1">
      <alignment vertical="top"/>
    </xf>
    <xf numFmtId="4" fontId="0" fillId="0" borderId="24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5" fillId="0" borderId="26" xfId="0" applyNumberFormat="1" applyFont="1" applyFill="1" applyBorder="1" applyAlignment="1">
      <alignment vertical="top"/>
    </xf>
    <xf numFmtId="4" fontId="0" fillId="0" borderId="14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5" fillId="0" borderId="29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4" fontId="0" fillId="0" borderId="15" xfId="0" applyNumberFormat="1" applyFont="1" applyFill="1" applyBorder="1" applyAlignment="1">
      <alignment vertical="top"/>
    </xf>
    <xf numFmtId="4" fontId="0" fillId="0" borderId="34" xfId="0" applyNumberFormat="1" applyFill="1" applyBorder="1" applyAlignment="1">
      <alignment vertical="top"/>
    </xf>
    <xf numFmtId="4" fontId="0" fillId="0" borderId="11" xfId="0" applyNumberFormat="1" applyFont="1" applyFill="1" applyBorder="1" applyAlignment="1">
      <alignment/>
    </xf>
    <xf numFmtId="4" fontId="0" fillId="0" borderId="35" xfId="0" applyNumberFormat="1" applyFill="1" applyBorder="1" applyAlignment="1">
      <alignment/>
    </xf>
    <xf numFmtId="4" fontId="0" fillId="0" borderId="11" xfId="0" applyNumberFormat="1" applyFont="1" applyFill="1" applyBorder="1" applyAlignment="1">
      <alignment vertical="top"/>
    </xf>
    <xf numFmtId="4" fontId="0" fillId="0" borderId="35" xfId="0" applyNumberFormat="1" applyFill="1" applyBorder="1" applyAlignment="1">
      <alignment vertical="top"/>
    </xf>
    <xf numFmtId="4" fontId="0" fillId="0" borderId="36" xfId="0" applyNumberForma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4" fontId="0" fillId="0" borderId="38" xfId="0" applyNumberFormat="1" applyFill="1" applyBorder="1" applyAlignment="1">
      <alignment/>
    </xf>
    <xf numFmtId="4" fontId="5" fillId="0" borderId="39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40" xfId="0" applyNumberFormat="1" applyFill="1" applyBorder="1" applyAlignment="1">
      <alignment/>
    </xf>
    <xf numFmtId="4" fontId="0" fillId="0" borderId="13" xfId="0" applyNumberFormat="1" applyFont="1" applyFill="1" applyBorder="1" applyAlignment="1">
      <alignment vertical="top"/>
    </xf>
    <xf numFmtId="4" fontId="0" fillId="0" borderId="40" xfId="0" applyNumberFormat="1" applyFill="1" applyBorder="1" applyAlignment="1">
      <alignment vertical="top"/>
    </xf>
    <xf numFmtId="4" fontId="0" fillId="0" borderId="35" xfId="0" applyNumberFormat="1" applyFont="1" applyFill="1" applyBorder="1" applyAlignment="1">
      <alignment vertical="top"/>
    </xf>
    <xf numFmtId="4" fontId="0" fillId="0" borderId="35" xfId="0" applyNumberFormat="1" applyFont="1" applyFill="1" applyBorder="1" applyAlignment="1">
      <alignment/>
    </xf>
    <xf numFmtId="4" fontId="0" fillId="0" borderId="3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0" fontId="5" fillId="0" borderId="32" xfId="0" applyFont="1" applyFill="1" applyBorder="1" applyAlignment="1">
      <alignment vertical="top"/>
    </xf>
    <xf numFmtId="0" fontId="5" fillId="0" borderId="33" xfId="0" applyFont="1" applyFill="1" applyBorder="1" applyAlignment="1">
      <alignment vertical="top"/>
    </xf>
    <xf numFmtId="4" fontId="5" fillId="0" borderId="39" xfId="0" applyNumberFormat="1" applyFont="1" applyFill="1" applyBorder="1" applyAlignment="1">
      <alignment vertical="top"/>
    </xf>
    <xf numFmtId="4" fontId="5" fillId="0" borderId="41" xfId="0" applyNumberFormat="1" applyFont="1" applyFill="1" applyBorder="1" applyAlignment="1">
      <alignment vertical="top"/>
    </xf>
    <xf numFmtId="0" fontId="5" fillId="0" borderId="42" xfId="0" applyFont="1" applyFill="1" applyBorder="1" applyAlignment="1">
      <alignment/>
    </xf>
    <xf numFmtId="0" fontId="5" fillId="0" borderId="43" xfId="0" applyFont="1" applyFill="1" applyBorder="1" applyAlignment="1">
      <alignment/>
    </xf>
    <xf numFmtId="4" fontId="7" fillId="0" borderId="44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/>
    </xf>
    <xf numFmtId="0" fontId="0" fillId="0" borderId="29" xfId="0" applyFill="1" applyBorder="1" applyAlignment="1">
      <alignment horizontal="right" vertical="top"/>
    </xf>
    <xf numFmtId="0" fontId="0" fillId="0" borderId="30" xfId="0" applyFill="1" applyBorder="1" applyAlignment="1">
      <alignment horizontal="right"/>
    </xf>
    <xf numFmtId="0" fontId="0" fillId="0" borderId="30" xfId="0" applyFill="1" applyBorder="1" applyAlignment="1">
      <alignment/>
    </xf>
    <xf numFmtId="0" fontId="0" fillId="0" borderId="29" xfId="0" applyFill="1" applyBorder="1" applyAlignment="1">
      <alignment horizontal="right"/>
    </xf>
    <xf numFmtId="0" fontId="0" fillId="0" borderId="29" xfId="0" applyFont="1" applyFill="1" applyBorder="1" applyAlignment="1">
      <alignment horizontal="right" vertical="top"/>
    </xf>
    <xf numFmtId="0" fontId="0" fillId="0" borderId="30" xfId="0" applyFill="1" applyBorder="1" applyAlignment="1">
      <alignment horizontal="right" vertical="top"/>
    </xf>
    <xf numFmtId="0" fontId="0" fillId="0" borderId="30" xfId="0" applyFont="1" applyFill="1" applyBorder="1" applyAlignment="1">
      <alignment horizontal="right"/>
    </xf>
    <xf numFmtId="0" fontId="0" fillId="0" borderId="34" xfId="0" applyFill="1" applyBorder="1" applyAlignment="1">
      <alignment vertical="top" wrapText="1"/>
    </xf>
    <xf numFmtId="0" fontId="0" fillId="0" borderId="35" xfId="0" applyFill="1" applyBorder="1" applyAlignment="1">
      <alignment/>
    </xf>
    <xf numFmtId="0" fontId="0" fillId="0" borderId="35" xfId="0" applyFill="1" applyBorder="1" applyAlignment="1">
      <alignment vertical="top"/>
    </xf>
    <xf numFmtId="0" fontId="0" fillId="0" borderId="36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40" xfId="0" applyFill="1" applyBorder="1" applyAlignment="1">
      <alignment vertical="top"/>
    </xf>
    <xf numFmtId="0" fontId="0" fillId="0" borderId="35" xfId="0" applyFill="1" applyBorder="1" applyAlignment="1">
      <alignment vertical="top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5" xfId="0" applyFill="1" applyBorder="1" applyAlignment="1">
      <alignment horizontal="left" vertical="top"/>
    </xf>
    <xf numFmtId="0" fontId="0" fillId="0" borderId="40" xfId="0" applyFill="1" applyBorder="1" applyAlignment="1">
      <alignment horizontal="left" vertical="top"/>
    </xf>
    <xf numFmtId="0" fontId="0" fillId="0" borderId="40" xfId="0" applyFill="1" applyBorder="1" applyAlignment="1">
      <alignment/>
    </xf>
    <xf numFmtId="0" fontId="0" fillId="0" borderId="34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4" fontId="1" fillId="0" borderId="47" xfId="0" applyNumberFormat="1" applyFont="1" applyFill="1" applyBorder="1" applyAlignment="1">
      <alignment horizontal="center"/>
    </xf>
    <xf numFmtId="4" fontId="1" fillId="0" borderId="43" xfId="0" applyNumberFormat="1" applyFont="1" applyFill="1" applyBorder="1" applyAlignment="1">
      <alignment horizontal="center"/>
    </xf>
    <xf numFmtId="4" fontId="0" fillId="0" borderId="48" xfId="0" applyNumberFormat="1" applyFont="1" applyFill="1" applyBorder="1" applyAlignment="1">
      <alignment vertical="top"/>
    </xf>
    <xf numFmtId="4" fontId="0" fillId="0" borderId="49" xfId="0" applyNumberFormat="1" applyFont="1" applyFill="1" applyBorder="1" applyAlignment="1">
      <alignment/>
    </xf>
    <xf numFmtId="4" fontId="0" fillId="0" borderId="49" xfId="0" applyNumberFormat="1" applyFont="1" applyFill="1" applyBorder="1" applyAlignment="1">
      <alignment vertical="top"/>
    </xf>
    <xf numFmtId="4" fontId="5" fillId="0" borderId="50" xfId="0" applyNumberFormat="1" applyFont="1" applyFill="1" applyBorder="1" applyAlignment="1">
      <alignment/>
    </xf>
    <xf numFmtId="4" fontId="0" fillId="0" borderId="51" xfId="0" applyNumberFormat="1" applyFont="1" applyFill="1" applyBorder="1" applyAlignment="1">
      <alignment/>
    </xf>
    <xf numFmtId="4" fontId="0" fillId="0" borderId="52" xfId="0" applyNumberFormat="1" applyFont="1" applyFill="1" applyBorder="1" applyAlignment="1">
      <alignment/>
    </xf>
    <xf numFmtId="4" fontId="0" fillId="0" borderId="53" xfId="0" applyNumberFormat="1" applyFont="1" applyFill="1" applyBorder="1" applyAlignment="1">
      <alignment vertical="top"/>
    </xf>
    <xf numFmtId="4" fontId="0" fillId="0" borderId="49" xfId="0" applyNumberFormat="1" applyFont="1" applyFill="1" applyBorder="1" applyAlignment="1">
      <alignment vertical="top"/>
    </xf>
    <xf numFmtId="4" fontId="0" fillId="0" borderId="49" xfId="0" applyNumberFormat="1" applyFont="1" applyFill="1" applyBorder="1" applyAlignment="1">
      <alignment/>
    </xf>
    <xf numFmtId="4" fontId="0" fillId="0" borderId="51" xfId="0" applyNumberFormat="1" applyFont="1" applyFill="1" applyBorder="1" applyAlignment="1">
      <alignment/>
    </xf>
    <xf numFmtId="4" fontId="0" fillId="0" borderId="49" xfId="0" applyNumberFormat="1" applyFill="1" applyBorder="1" applyAlignment="1">
      <alignment vertical="top"/>
    </xf>
    <xf numFmtId="4" fontId="0" fillId="0" borderId="53" xfId="0" applyNumberFormat="1" applyFill="1" applyBorder="1" applyAlignment="1">
      <alignment vertical="top"/>
    </xf>
    <xf numFmtId="4" fontId="0" fillId="0" borderId="53" xfId="0" applyNumberFormat="1" applyFill="1" applyBorder="1" applyAlignment="1">
      <alignment/>
    </xf>
    <xf numFmtId="4" fontId="5" fillId="0" borderId="50" xfId="0" applyNumberFormat="1" applyFont="1" applyFill="1" applyBorder="1" applyAlignment="1">
      <alignment vertical="top"/>
    </xf>
    <xf numFmtId="4" fontId="5" fillId="0" borderId="33" xfId="0" applyNumberFormat="1" applyFont="1" applyFill="1" applyBorder="1" applyAlignment="1">
      <alignment vertical="top"/>
    </xf>
    <xf numFmtId="4" fontId="0" fillId="0" borderId="48" xfId="0" applyNumberFormat="1" applyFont="1" applyFill="1" applyBorder="1" applyAlignment="1">
      <alignment/>
    </xf>
    <xf numFmtId="4" fontId="1" fillId="0" borderId="54" xfId="0" applyNumberFormat="1" applyFont="1" applyFill="1" applyBorder="1" applyAlignment="1">
      <alignment horizontal="center"/>
    </xf>
    <xf numFmtId="4" fontId="1" fillId="0" borderId="55" xfId="0" applyNumberFormat="1" applyFont="1" applyFill="1" applyBorder="1" applyAlignment="1">
      <alignment horizontal="center"/>
    </xf>
    <xf numFmtId="4" fontId="5" fillId="0" borderId="56" xfId="0" applyNumberFormat="1" applyFont="1" applyFill="1" applyBorder="1" applyAlignment="1">
      <alignment/>
    </xf>
    <xf numFmtId="4" fontId="7" fillId="0" borderId="57" xfId="0" applyNumberFormat="1" applyFont="1" applyFill="1" applyBorder="1" applyAlignment="1">
      <alignment horizontal="center"/>
    </xf>
    <xf numFmtId="4" fontId="5" fillId="0" borderId="46" xfId="0" applyNumberFormat="1" applyFont="1" applyFill="1" applyBorder="1" applyAlignment="1">
      <alignment/>
    </xf>
    <xf numFmtId="4" fontId="0" fillId="0" borderId="36" xfId="0" applyNumberFormat="1" applyFill="1" applyBorder="1" applyAlignment="1">
      <alignment vertical="top"/>
    </xf>
    <xf numFmtId="4" fontId="0" fillId="0" borderId="16" xfId="0" applyNumberFormat="1" applyFont="1" applyFill="1" applyBorder="1" applyAlignment="1">
      <alignment/>
    </xf>
    <xf numFmtId="4" fontId="7" fillId="0" borderId="58" xfId="0" applyNumberFormat="1" applyFont="1" applyFill="1" applyBorder="1" applyAlignment="1">
      <alignment horizontal="center"/>
    </xf>
    <xf numFmtId="4" fontId="0" fillId="0" borderId="59" xfId="0" applyNumberFormat="1" applyFont="1" applyFill="1" applyBorder="1" applyAlignment="1">
      <alignment horizontal="right"/>
    </xf>
    <xf numFmtId="4" fontId="0" fillId="0" borderId="60" xfId="0" applyNumberFormat="1" applyFont="1" applyFill="1" applyBorder="1" applyAlignment="1">
      <alignment horizontal="right"/>
    </xf>
    <xf numFmtId="4" fontId="5" fillId="0" borderId="61" xfId="0" applyNumberFormat="1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41" xfId="0" applyFont="1" applyFill="1" applyBorder="1" applyAlignment="1">
      <alignment vertical="center" wrapText="1"/>
    </xf>
    <xf numFmtId="4" fontId="6" fillId="0" borderId="39" xfId="0" applyNumberFormat="1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0" fillId="0" borderId="35" xfId="0" applyFont="1" applyFill="1" applyBorder="1" applyAlignment="1">
      <alignment/>
    </xf>
    <xf numFmtId="4" fontId="5" fillId="0" borderId="62" xfId="0" applyNumberFormat="1" applyFont="1" applyFill="1" applyBorder="1" applyAlignment="1">
      <alignment horizontal="center"/>
    </xf>
    <xf numFmtId="4" fontId="5" fillId="0" borderId="59" xfId="0" applyNumberFormat="1" applyFont="1" applyFill="1" applyBorder="1" applyAlignment="1">
      <alignment horizontal="center"/>
    </xf>
    <xf numFmtId="4" fontId="5" fillId="0" borderId="63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="125" zoomScaleNormal="125" zoomScaleSheetLayoutView="85" zoomScalePageLayoutView="0" workbookViewId="0" topLeftCell="A1">
      <selection activeCell="P11" sqref="P11"/>
    </sheetView>
  </sheetViews>
  <sheetFormatPr defaultColWidth="9.00390625" defaultRowHeight="12.75"/>
  <cols>
    <col min="1" max="1" width="6.75390625" style="11" customWidth="1"/>
    <col min="2" max="2" width="44.375" style="11" customWidth="1"/>
    <col min="3" max="13" width="9.875" style="12" customWidth="1"/>
    <col min="14" max="16384" width="9.125" style="11" customWidth="1"/>
  </cols>
  <sheetData>
    <row r="1" spans="1:13" s="43" customFormat="1" ht="18">
      <c r="A1" s="13" t="s">
        <v>84</v>
      </c>
      <c r="C1" s="44"/>
      <c r="D1" s="14" t="s">
        <v>19</v>
      </c>
      <c r="E1" s="44"/>
      <c r="L1" s="143" t="s">
        <v>88</v>
      </c>
      <c r="M1" s="143"/>
    </row>
    <row r="2" spans="3:13" s="45" customFormat="1" ht="15" thickBot="1"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48" customFormat="1" ht="12.75" customHeight="1">
      <c r="A3" s="47" t="s">
        <v>20</v>
      </c>
      <c r="B3" s="101" t="s">
        <v>1</v>
      </c>
      <c r="C3" s="140" t="s">
        <v>57</v>
      </c>
      <c r="D3" s="141"/>
      <c r="E3" s="142" t="s">
        <v>74</v>
      </c>
      <c r="F3" s="142"/>
      <c r="G3" s="142"/>
      <c r="H3" s="142"/>
      <c r="I3" s="142"/>
      <c r="J3" s="142"/>
      <c r="K3" s="142"/>
      <c r="L3" s="142"/>
      <c r="M3" s="141"/>
    </row>
    <row r="4" spans="1:13" s="48" customFormat="1" ht="12.75" customHeight="1" thickBot="1">
      <c r="A4" s="49" t="s">
        <v>0</v>
      </c>
      <c r="B4" s="102"/>
      <c r="C4" s="78" t="s">
        <v>76</v>
      </c>
      <c r="D4" s="124" t="s">
        <v>77</v>
      </c>
      <c r="E4" s="103" t="s">
        <v>66</v>
      </c>
      <c r="F4" s="103" t="s">
        <v>67</v>
      </c>
      <c r="G4" s="104" t="s">
        <v>68</v>
      </c>
      <c r="H4" s="122" t="s">
        <v>69</v>
      </c>
      <c r="I4" s="104" t="s">
        <v>70</v>
      </c>
      <c r="J4" s="104" t="s">
        <v>75</v>
      </c>
      <c r="K4" s="122" t="s">
        <v>71</v>
      </c>
      <c r="L4" s="122" t="s">
        <v>72</v>
      </c>
      <c r="M4" s="121" t="s">
        <v>73</v>
      </c>
    </row>
    <row r="5" spans="1:13" s="48" customFormat="1" ht="12.75" customHeight="1" thickBot="1">
      <c r="A5" s="51">
        <v>501</v>
      </c>
      <c r="B5" s="52" t="s">
        <v>2</v>
      </c>
      <c r="C5" s="28">
        <v>199</v>
      </c>
      <c r="D5" s="125">
        <f>SUM(D6:D11)</f>
        <v>1486.86</v>
      </c>
      <c r="E5" s="123">
        <f>SUM(E6:E11)</f>
        <v>0.66</v>
      </c>
      <c r="F5" s="1">
        <f>SUM(F6:F11)</f>
        <v>5.5200000000000005</v>
      </c>
      <c r="G5" s="1">
        <f>SUM(G6:G11)</f>
        <v>9.1</v>
      </c>
      <c r="H5" s="1">
        <f aca="true" t="shared" si="0" ref="H5:M5">SUM(H6:H11)</f>
        <v>0.58</v>
      </c>
      <c r="I5" s="1">
        <f t="shared" si="0"/>
        <v>215.13</v>
      </c>
      <c r="J5" s="1">
        <f>SUM(J6:J11)</f>
        <v>1223.79</v>
      </c>
      <c r="K5" s="1">
        <f>SUM(K6:K11)</f>
        <v>33.839999999999996</v>
      </c>
      <c r="L5" s="1">
        <f t="shared" si="0"/>
        <v>0</v>
      </c>
      <c r="M5" s="62">
        <f t="shared" si="0"/>
        <v>0</v>
      </c>
    </row>
    <row r="6" spans="1:13" ht="12.75" customHeight="1">
      <c r="A6" s="80" t="s">
        <v>3</v>
      </c>
      <c r="B6" s="87" t="s">
        <v>36</v>
      </c>
      <c r="C6" s="29"/>
      <c r="D6" s="54">
        <f>E6+F6+G6+H6+I6+K6+L6+M6+J6</f>
        <v>68.37</v>
      </c>
      <c r="E6" s="16">
        <v>0.46</v>
      </c>
      <c r="F6" s="53">
        <v>1.58</v>
      </c>
      <c r="G6" s="105">
        <v>0.53</v>
      </c>
      <c r="H6" s="105"/>
      <c r="I6" s="105">
        <v>18.75</v>
      </c>
      <c r="J6" s="105">
        <v>47.05</v>
      </c>
      <c r="K6" s="105"/>
      <c r="L6" s="105"/>
      <c r="M6" s="54"/>
    </row>
    <row r="7" spans="1:13" ht="12.75" customHeight="1">
      <c r="A7" s="81"/>
      <c r="B7" s="88" t="s">
        <v>37</v>
      </c>
      <c r="C7" s="30"/>
      <c r="D7" s="67">
        <f>E7+F7+G7+H7+I7+K7+L7+M7</f>
        <v>0</v>
      </c>
      <c r="E7" s="17"/>
      <c r="F7" s="55"/>
      <c r="G7" s="106"/>
      <c r="H7" s="106"/>
      <c r="I7" s="106"/>
      <c r="J7" s="106"/>
      <c r="K7" s="106"/>
      <c r="L7" s="106"/>
      <c r="M7" s="56"/>
    </row>
    <row r="8" spans="1:13" ht="12.75" customHeight="1">
      <c r="A8" s="81"/>
      <c r="B8" s="88" t="s">
        <v>38</v>
      </c>
      <c r="C8" s="30"/>
      <c r="D8" s="126">
        <f>E8+F8+G8+H8+I8+K8+L8+M8+J8</f>
        <v>210.95</v>
      </c>
      <c r="E8" s="17"/>
      <c r="F8" s="55">
        <v>2.18</v>
      </c>
      <c r="G8" s="106">
        <v>6.39</v>
      </c>
      <c r="H8" s="106">
        <v>0.58</v>
      </c>
      <c r="I8" s="106">
        <v>117.66</v>
      </c>
      <c r="J8" s="106">
        <v>82.98</v>
      </c>
      <c r="K8" s="106">
        <v>1.16</v>
      </c>
      <c r="L8" s="106"/>
      <c r="M8" s="56"/>
    </row>
    <row r="9" spans="1:13" ht="12.75" customHeight="1">
      <c r="A9" s="81"/>
      <c r="B9" s="89" t="s">
        <v>39</v>
      </c>
      <c r="C9" s="31"/>
      <c r="D9" s="58">
        <f>E9+F9+G9+H9+I9+K9+L9+M9</f>
        <v>66.46</v>
      </c>
      <c r="E9" s="18">
        <v>0.2</v>
      </c>
      <c r="F9" s="57">
        <v>1.76</v>
      </c>
      <c r="G9" s="107">
        <v>0.15</v>
      </c>
      <c r="H9" s="107"/>
      <c r="I9" s="107">
        <v>64.35</v>
      </c>
      <c r="J9" s="107">
        <v>1.76</v>
      </c>
      <c r="K9" s="107"/>
      <c r="L9" s="107"/>
      <c r="M9" s="58"/>
    </row>
    <row r="10" spans="1:13" ht="12.75" customHeight="1">
      <c r="A10" s="81"/>
      <c r="B10" s="88" t="s">
        <v>40</v>
      </c>
      <c r="C10" s="30"/>
      <c r="D10" s="58">
        <f>E10+F10+G10+H10+I10+K10+L10+M10</f>
        <v>2.83</v>
      </c>
      <c r="E10" s="17"/>
      <c r="F10" s="55"/>
      <c r="G10" s="106"/>
      <c r="H10" s="106"/>
      <c r="I10" s="106">
        <v>2.83</v>
      </c>
      <c r="J10" s="106"/>
      <c r="K10" s="106"/>
      <c r="L10" s="106"/>
      <c r="M10" s="56"/>
    </row>
    <row r="11" spans="1:13" ht="12.75" customHeight="1" thickBot="1">
      <c r="A11" s="81"/>
      <c r="B11" s="88" t="s">
        <v>78</v>
      </c>
      <c r="C11" s="30"/>
      <c r="D11" s="67">
        <f>E11+F11+G11+H11+I11+K11+L11+M11+J11</f>
        <v>1138.25</v>
      </c>
      <c r="E11" s="17"/>
      <c r="F11" s="55"/>
      <c r="G11" s="106">
        <v>2.03</v>
      </c>
      <c r="H11" s="106"/>
      <c r="I11" s="106">
        <v>11.54</v>
      </c>
      <c r="J11" s="106">
        <v>1092</v>
      </c>
      <c r="K11" s="106">
        <v>32.68</v>
      </c>
      <c r="L11" s="106"/>
      <c r="M11" s="56"/>
    </row>
    <row r="12" spans="1:13" s="48" customFormat="1" ht="12.75" customHeight="1" thickBot="1">
      <c r="A12" s="51">
        <v>502</v>
      </c>
      <c r="B12" s="52" t="s">
        <v>4</v>
      </c>
      <c r="C12" s="33">
        <f aca="true" t="shared" si="1" ref="C12:L12">SUM(C13:C15)</f>
        <v>770</v>
      </c>
      <c r="D12" s="62">
        <f t="shared" si="1"/>
        <v>1217.02</v>
      </c>
      <c r="E12" s="20">
        <f t="shared" si="1"/>
        <v>0</v>
      </c>
      <c r="F12" s="3">
        <f t="shared" si="1"/>
        <v>77.33000000000001</v>
      </c>
      <c r="G12" s="3">
        <f t="shared" si="1"/>
        <v>151.22</v>
      </c>
      <c r="H12" s="3">
        <f t="shared" si="1"/>
        <v>40.849999999999994</v>
      </c>
      <c r="I12" s="3">
        <f t="shared" si="1"/>
        <v>564.02</v>
      </c>
      <c r="J12" s="3">
        <f t="shared" si="1"/>
        <v>197.26</v>
      </c>
      <c r="K12" s="3">
        <f t="shared" si="1"/>
        <v>149.74</v>
      </c>
      <c r="L12" s="3">
        <f t="shared" si="1"/>
        <v>60.5</v>
      </c>
      <c r="M12" s="62">
        <f>O13</f>
        <v>0</v>
      </c>
    </row>
    <row r="13" spans="1:13" ht="12.75" customHeight="1">
      <c r="A13" s="81" t="s">
        <v>3</v>
      </c>
      <c r="B13" s="88" t="s">
        <v>21</v>
      </c>
      <c r="C13" s="30">
        <v>340</v>
      </c>
      <c r="D13" s="56">
        <v>590.03</v>
      </c>
      <c r="E13" s="17"/>
      <c r="F13" s="55">
        <v>29.5</v>
      </c>
      <c r="G13" s="106">
        <v>47.2</v>
      </c>
      <c r="H13" s="106">
        <v>9.5</v>
      </c>
      <c r="I13" s="106">
        <v>299.33</v>
      </c>
      <c r="J13" s="106">
        <v>79.96</v>
      </c>
      <c r="K13" s="106">
        <v>107.04</v>
      </c>
      <c r="L13" s="106">
        <v>29.5</v>
      </c>
      <c r="M13" s="56"/>
    </row>
    <row r="14" spans="1:13" ht="12.75" customHeight="1">
      <c r="A14" s="82"/>
      <c r="B14" s="90" t="s">
        <v>23</v>
      </c>
      <c r="C14" s="32">
        <v>10</v>
      </c>
      <c r="D14" s="56">
        <v>88.65</v>
      </c>
      <c r="E14" s="38"/>
      <c r="F14" s="42">
        <v>4.45</v>
      </c>
      <c r="G14" s="109">
        <v>7.12</v>
      </c>
      <c r="H14" s="109">
        <v>4.45</v>
      </c>
      <c r="I14" s="109">
        <v>41.83</v>
      </c>
      <c r="J14" s="109">
        <v>17.8</v>
      </c>
      <c r="K14" s="109">
        <v>8.9</v>
      </c>
      <c r="L14" s="109">
        <v>4.1</v>
      </c>
      <c r="M14" s="59"/>
    </row>
    <row r="15" spans="1:13" ht="12.75" customHeight="1" thickBot="1">
      <c r="A15" s="82"/>
      <c r="B15" s="91" t="s">
        <v>22</v>
      </c>
      <c r="C15" s="34">
        <v>420</v>
      </c>
      <c r="D15" s="56">
        <v>538.34</v>
      </c>
      <c r="E15" s="21"/>
      <c r="F15" s="60">
        <v>43.38</v>
      </c>
      <c r="G15" s="110">
        <v>96.9</v>
      </c>
      <c r="H15" s="110">
        <v>26.9</v>
      </c>
      <c r="I15" s="110">
        <v>222.86</v>
      </c>
      <c r="J15" s="110">
        <v>99.5</v>
      </c>
      <c r="K15" s="110">
        <v>33.8</v>
      </c>
      <c r="L15" s="110">
        <v>26.9</v>
      </c>
      <c r="M15" s="61"/>
    </row>
    <row r="16" spans="1:13" s="64" customFormat="1" ht="12.75" customHeight="1" thickBot="1">
      <c r="A16" s="51">
        <v>511</v>
      </c>
      <c r="B16" s="52" t="s">
        <v>5</v>
      </c>
      <c r="C16" s="33">
        <v>35</v>
      </c>
      <c r="D16" s="62">
        <f aca="true" t="shared" si="2" ref="D16:M16">SUM(D17:D19)</f>
        <v>233.25</v>
      </c>
      <c r="E16" s="20">
        <f t="shared" si="2"/>
        <v>0</v>
      </c>
      <c r="F16" s="3">
        <f t="shared" si="2"/>
        <v>0</v>
      </c>
      <c r="G16" s="3">
        <f t="shared" si="2"/>
        <v>5.85</v>
      </c>
      <c r="H16" s="3">
        <f t="shared" si="2"/>
        <v>158.03</v>
      </c>
      <c r="I16" s="3">
        <f>SUM(I17:I19)</f>
        <v>69.37</v>
      </c>
      <c r="J16" s="3">
        <f t="shared" si="2"/>
        <v>5.85</v>
      </c>
      <c r="K16" s="3">
        <f t="shared" si="2"/>
        <v>0</v>
      </c>
      <c r="L16" s="3">
        <f t="shared" si="2"/>
        <v>0</v>
      </c>
      <c r="M16" s="62">
        <f t="shared" si="2"/>
        <v>0</v>
      </c>
    </row>
    <row r="17" spans="1:13" ht="12.75" customHeight="1">
      <c r="A17" s="83" t="s">
        <v>3</v>
      </c>
      <c r="B17" s="89" t="s">
        <v>25</v>
      </c>
      <c r="C17" s="31"/>
      <c r="D17" s="58">
        <f>E17+F17+G17+H17+I17+K17+L17+M17</f>
        <v>60.47</v>
      </c>
      <c r="E17" s="18"/>
      <c r="F17" s="57"/>
      <c r="G17" s="107"/>
      <c r="H17" s="107"/>
      <c r="I17" s="107">
        <v>60.47</v>
      </c>
      <c r="J17" s="107"/>
      <c r="K17" s="107"/>
      <c r="L17" s="107"/>
      <c r="M17" s="58"/>
    </row>
    <row r="18" spans="1:13" ht="12.75" customHeight="1">
      <c r="A18" s="81"/>
      <c r="B18" s="92" t="s">
        <v>24</v>
      </c>
      <c r="C18" s="36"/>
      <c r="D18" s="58">
        <f>E18+F18+G18+H18+I18+K18+L18+M18</f>
        <v>163.88</v>
      </c>
      <c r="E18" s="23"/>
      <c r="F18" s="66"/>
      <c r="G18" s="111">
        <v>5.85</v>
      </c>
      <c r="H18" s="111">
        <v>158.03</v>
      </c>
      <c r="I18" s="111"/>
      <c r="J18" s="111"/>
      <c r="K18" s="111"/>
      <c r="L18" s="111"/>
      <c r="M18" s="67"/>
    </row>
    <row r="19" spans="1:14" ht="12.75" customHeight="1" thickBot="1">
      <c r="A19" s="82"/>
      <c r="B19" s="90" t="s">
        <v>26</v>
      </c>
      <c r="C19" s="32"/>
      <c r="D19" s="58">
        <f>E19+F19+G19+H19+I19+K19+L19+M19</f>
        <v>8.9</v>
      </c>
      <c r="E19" s="19"/>
      <c r="F19" s="42"/>
      <c r="G19" s="109"/>
      <c r="H19" s="109"/>
      <c r="I19" s="109">
        <v>8.9</v>
      </c>
      <c r="J19" s="109">
        <v>5.85</v>
      </c>
      <c r="K19" s="109"/>
      <c r="L19" s="109"/>
      <c r="M19" s="59"/>
      <c r="N19" s="138"/>
    </row>
    <row r="20" spans="1:13" ht="12.75" customHeight="1" thickBot="1">
      <c r="A20" s="51">
        <v>512</v>
      </c>
      <c r="B20" s="52" t="s">
        <v>6</v>
      </c>
      <c r="C20" s="33">
        <v>102</v>
      </c>
      <c r="D20" s="62">
        <f>E20+F20+G20+H20+I20+K20+L20+M20+J20</f>
        <v>97.5</v>
      </c>
      <c r="E20" s="20">
        <v>66.72</v>
      </c>
      <c r="F20" s="3"/>
      <c r="G20" s="108">
        <v>3.06</v>
      </c>
      <c r="H20" s="108">
        <v>6.4</v>
      </c>
      <c r="I20" s="108">
        <v>14.11</v>
      </c>
      <c r="J20" s="108">
        <v>3.3</v>
      </c>
      <c r="K20" s="108">
        <v>3.91</v>
      </c>
      <c r="L20" s="108"/>
      <c r="M20" s="62"/>
    </row>
    <row r="21" spans="1:13" ht="12.75" customHeight="1" thickBot="1">
      <c r="A21" s="51">
        <v>513</v>
      </c>
      <c r="B21" s="52" t="s">
        <v>41</v>
      </c>
      <c r="C21" s="33">
        <v>69</v>
      </c>
      <c r="D21" s="62">
        <f>E21+F21+G21+H21+I21+K21+L21+M21</f>
        <v>26.59</v>
      </c>
      <c r="E21" s="20"/>
      <c r="F21" s="3">
        <v>0.36</v>
      </c>
      <c r="G21" s="108">
        <v>1.11</v>
      </c>
      <c r="H21" s="108"/>
      <c r="I21" s="108">
        <v>25.12</v>
      </c>
      <c r="J21" s="108"/>
      <c r="K21" s="108"/>
      <c r="L21" s="108"/>
      <c r="M21" s="62"/>
    </row>
    <row r="22" spans="1:13" s="48" customFormat="1" ht="12.75" customHeight="1" thickBot="1">
      <c r="A22" s="51">
        <v>518</v>
      </c>
      <c r="B22" s="52" t="s">
        <v>7</v>
      </c>
      <c r="C22" s="33">
        <v>2888</v>
      </c>
      <c r="D22" s="62">
        <f>SUM(D23:D32)</f>
        <v>3022.9300000000003</v>
      </c>
      <c r="E22" s="20">
        <f>E23+E24+E25+E26+E27+E28+E29+E30+E31+E32</f>
        <v>929.91</v>
      </c>
      <c r="F22" s="20">
        <f aca="true" t="shared" si="3" ref="F22:M22">F23+F24+F25+F26+F27+F28+F29+F30+F31+F32</f>
        <v>137.07</v>
      </c>
      <c r="G22" s="20">
        <f t="shared" si="3"/>
        <v>110.21</v>
      </c>
      <c r="H22" s="20">
        <f t="shared" si="3"/>
        <v>65.11</v>
      </c>
      <c r="I22" s="20">
        <f t="shared" si="3"/>
        <v>1706.27</v>
      </c>
      <c r="J22" s="20">
        <f t="shared" si="3"/>
        <v>30.38</v>
      </c>
      <c r="K22" s="20">
        <f t="shared" si="3"/>
        <v>43.980000000000004</v>
      </c>
      <c r="L22" s="20">
        <f t="shared" si="3"/>
        <v>0</v>
      </c>
      <c r="M22" s="20">
        <f t="shared" si="3"/>
        <v>0</v>
      </c>
    </row>
    <row r="23" spans="1:13" s="48" customFormat="1" ht="12.75" customHeight="1">
      <c r="A23" s="84" t="s">
        <v>3</v>
      </c>
      <c r="B23" s="93" t="s">
        <v>42</v>
      </c>
      <c r="C23" s="37"/>
      <c r="D23" s="68">
        <f>E23+F23+G23+H23+I23+K23+L23+M23</f>
        <v>0</v>
      </c>
      <c r="E23" s="24"/>
      <c r="F23" s="6"/>
      <c r="G23" s="112"/>
      <c r="H23" s="112"/>
      <c r="I23" s="112"/>
      <c r="J23" s="112"/>
      <c r="K23" s="112"/>
      <c r="L23" s="112"/>
      <c r="M23" s="68"/>
    </row>
    <row r="24" spans="1:13" s="48" customFormat="1" ht="12.75" customHeight="1">
      <c r="A24" s="49"/>
      <c r="B24" s="94" t="s">
        <v>48</v>
      </c>
      <c r="C24" s="38"/>
      <c r="D24" s="68">
        <f>E24+F24+G24+H24+I24+K24+L24+M24</f>
        <v>45.1</v>
      </c>
      <c r="E24" s="25"/>
      <c r="F24" s="7"/>
      <c r="G24" s="113"/>
      <c r="H24" s="113">
        <v>45.1</v>
      </c>
      <c r="I24" s="113"/>
      <c r="J24" s="113"/>
      <c r="K24" s="113"/>
      <c r="L24" s="113"/>
      <c r="M24" s="69"/>
    </row>
    <row r="25" spans="1:13" s="48" customFormat="1" ht="12.75" customHeight="1">
      <c r="A25" s="49"/>
      <c r="B25" s="94" t="s">
        <v>64</v>
      </c>
      <c r="C25" s="38"/>
      <c r="D25" s="68">
        <f>E25+F25+G25+H25+I25+K25+L25+M25+J25</f>
        <v>2804.42</v>
      </c>
      <c r="E25" s="25">
        <v>893.84</v>
      </c>
      <c r="F25" s="7">
        <v>127.07</v>
      </c>
      <c r="G25" s="113">
        <v>90.21</v>
      </c>
      <c r="H25" s="113">
        <v>13.72</v>
      </c>
      <c r="I25" s="113">
        <v>1626.99</v>
      </c>
      <c r="J25" s="113">
        <v>28.38</v>
      </c>
      <c r="K25" s="113">
        <v>24.21</v>
      </c>
      <c r="L25" s="113"/>
      <c r="M25" s="69"/>
    </row>
    <row r="26" spans="1:13" s="48" customFormat="1" ht="12.75" customHeight="1">
      <c r="A26" s="49"/>
      <c r="B26" s="94" t="s">
        <v>65</v>
      </c>
      <c r="C26" s="38"/>
      <c r="D26" s="68">
        <f>E26+F26+G26+H26+I26+K26+L26+M26</f>
        <v>0</v>
      </c>
      <c r="E26" s="25"/>
      <c r="F26" s="7"/>
      <c r="G26" s="113"/>
      <c r="H26" s="113"/>
      <c r="I26" s="113"/>
      <c r="J26" s="113"/>
      <c r="K26" s="113"/>
      <c r="L26" s="113"/>
      <c r="M26" s="69"/>
    </row>
    <row r="27" spans="1:13" s="48" customFormat="1" ht="12.75" customHeight="1">
      <c r="A27" s="49"/>
      <c r="B27" s="94" t="s">
        <v>43</v>
      </c>
      <c r="C27" s="38"/>
      <c r="D27" s="68">
        <f>E27+F27+G27+H27+I27+K27+L27+M27</f>
        <v>0</v>
      </c>
      <c r="E27" s="25"/>
      <c r="F27" s="7"/>
      <c r="G27" s="113"/>
      <c r="H27" s="113"/>
      <c r="I27" s="113"/>
      <c r="J27" s="113"/>
      <c r="K27" s="113"/>
      <c r="L27" s="113"/>
      <c r="M27" s="69"/>
    </row>
    <row r="28" spans="1:13" s="48" customFormat="1" ht="12.75" customHeight="1">
      <c r="A28" s="49"/>
      <c r="B28" s="95" t="s">
        <v>44</v>
      </c>
      <c r="C28" s="39"/>
      <c r="D28" s="68">
        <f>E28+F28+G28+H28+I28+K28+L28+M28</f>
        <v>3.77</v>
      </c>
      <c r="E28" s="26"/>
      <c r="F28" s="8"/>
      <c r="G28" s="114"/>
      <c r="H28" s="114"/>
      <c r="I28" s="114">
        <v>2</v>
      </c>
      <c r="J28" s="114"/>
      <c r="K28" s="114">
        <v>1.77</v>
      </c>
      <c r="L28" s="114"/>
      <c r="M28" s="70"/>
    </row>
    <row r="29" spans="1:13" s="48" customFormat="1" ht="12.75" customHeight="1">
      <c r="A29" s="49"/>
      <c r="B29" s="94" t="s">
        <v>47</v>
      </c>
      <c r="C29" s="38"/>
      <c r="D29" s="68">
        <f>E29+F29+G29+H29+I29+K29+L29+M29+J29</f>
        <v>44.269999999999996</v>
      </c>
      <c r="E29" s="25">
        <v>34.02</v>
      </c>
      <c r="F29" s="7"/>
      <c r="G29" s="113"/>
      <c r="H29" s="113">
        <v>1.05</v>
      </c>
      <c r="I29" s="113">
        <v>9.2</v>
      </c>
      <c r="J29" s="113"/>
      <c r="K29" s="113"/>
      <c r="L29" s="113"/>
      <c r="M29" s="69"/>
    </row>
    <row r="30" spans="1:13" s="48" customFormat="1" ht="12.75" customHeight="1">
      <c r="A30" s="49"/>
      <c r="B30" s="94" t="s">
        <v>45</v>
      </c>
      <c r="C30" s="38"/>
      <c r="D30" s="68">
        <f>E30+F30+G30+H30+I30+K30+L30+M30+J30</f>
        <v>65.53</v>
      </c>
      <c r="E30" s="25">
        <v>2.05</v>
      </c>
      <c r="F30" s="7"/>
      <c r="G30" s="113">
        <v>10</v>
      </c>
      <c r="H30" s="113"/>
      <c r="I30" s="113">
        <v>43.48</v>
      </c>
      <c r="J30" s="113">
        <v>2</v>
      </c>
      <c r="K30" s="113">
        <v>8</v>
      </c>
      <c r="L30" s="113"/>
      <c r="M30" s="69"/>
    </row>
    <row r="31" spans="1:13" s="48" customFormat="1" ht="12.75" customHeight="1">
      <c r="A31" s="49"/>
      <c r="B31" s="94" t="s">
        <v>46</v>
      </c>
      <c r="C31" s="38"/>
      <c r="D31" s="68">
        <f>E31+F31+G31+H31+I31+K31+L31+M31+J31</f>
        <v>4.84</v>
      </c>
      <c r="E31" s="25"/>
      <c r="F31" s="7"/>
      <c r="G31" s="113"/>
      <c r="H31" s="113">
        <v>0.24</v>
      </c>
      <c r="I31" s="113">
        <v>4.6</v>
      </c>
      <c r="J31" s="113"/>
      <c r="K31" s="113"/>
      <c r="L31" s="113"/>
      <c r="M31" s="69"/>
    </row>
    <row r="32" spans="1:13" s="48" customFormat="1" ht="12.75" customHeight="1" thickBot="1">
      <c r="A32" s="49"/>
      <c r="B32" s="94" t="s">
        <v>79</v>
      </c>
      <c r="C32" s="38"/>
      <c r="D32" s="68">
        <f>E32+F32+G32+H32+I32+K32+L32+M32+J32</f>
        <v>55</v>
      </c>
      <c r="E32" s="25"/>
      <c r="F32" s="7">
        <v>10</v>
      </c>
      <c r="G32" s="113">
        <v>10</v>
      </c>
      <c r="H32" s="113">
        <v>5</v>
      </c>
      <c r="I32" s="113">
        <v>20</v>
      </c>
      <c r="J32" s="113"/>
      <c r="K32" s="113">
        <v>10</v>
      </c>
      <c r="L32" s="113"/>
      <c r="M32" s="69"/>
    </row>
    <row r="33" spans="1:13" s="48" customFormat="1" ht="12.75" customHeight="1" thickBot="1">
      <c r="A33" s="51">
        <v>521</v>
      </c>
      <c r="B33" s="52" t="s">
        <v>8</v>
      </c>
      <c r="C33" s="33">
        <f>SUM(C34:C35)</f>
        <v>3338</v>
      </c>
      <c r="D33" s="62">
        <f>SUM(D34:D35)</f>
        <v>3572.03</v>
      </c>
      <c r="E33" s="20">
        <f>SUM(E34:E35)</f>
        <v>698.5</v>
      </c>
      <c r="F33" s="3">
        <f>SUM(F34:F35)</f>
        <v>7</v>
      </c>
      <c r="G33" s="3">
        <f aca="true" t="shared" si="4" ref="G33:M33">SUM(G34:G35)</f>
        <v>510.59</v>
      </c>
      <c r="H33" s="3">
        <f t="shared" si="4"/>
        <v>18.8</v>
      </c>
      <c r="I33" s="3">
        <f t="shared" si="4"/>
        <v>1666.21</v>
      </c>
      <c r="J33" s="3">
        <f t="shared" si="4"/>
        <v>665.68</v>
      </c>
      <c r="K33" s="3">
        <f t="shared" si="4"/>
        <v>5.25</v>
      </c>
      <c r="L33" s="3">
        <f t="shared" si="4"/>
        <v>0</v>
      </c>
      <c r="M33" s="62">
        <f t="shared" si="4"/>
        <v>0</v>
      </c>
    </row>
    <row r="34" spans="1:13" ht="12.75" customHeight="1">
      <c r="A34" s="85" t="s">
        <v>3</v>
      </c>
      <c r="B34" s="96" t="s">
        <v>49</v>
      </c>
      <c r="C34" s="31">
        <v>3215</v>
      </c>
      <c r="D34" s="58">
        <f>E34+F34+G34+H34+I34+K34+L34+M34+J34</f>
        <v>3256.73</v>
      </c>
      <c r="E34" s="18">
        <v>675</v>
      </c>
      <c r="F34" s="2"/>
      <c r="G34" s="115">
        <v>482</v>
      </c>
      <c r="H34" s="115">
        <v>15.48</v>
      </c>
      <c r="I34" s="115">
        <v>1446</v>
      </c>
      <c r="J34" s="115">
        <v>638.25</v>
      </c>
      <c r="K34" s="115"/>
      <c r="L34" s="115"/>
      <c r="M34" s="68"/>
    </row>
    <row r="35" spans="1:13" ht="12.75" customHeight="1" thickBot="1">
      <c r="A35" s="85"/>
      <c r="B35" s="97" t="s">
        <v>50</v>
      </c>
      <c r="C35" s="36">
        <v>123</v>
      </c>
      <c r="D35" s="67">
        <f>E35+F35+G35+H35+I35+K35+L35+M35+J35</f>
        <v>315.3</v>
      </c>
      <c r="E35" s="23">
        <v>23.5</v>
      </c>
      <c r="F35" s="5">
        <v>7</v>
      </c>
      <c r="G35" s="116">
        <v>28.59</v>
      </c>
      <c r="H35" s="116">
        <v>3.32</v>
      </c>
      <c r="I35" s="116">
        <v>220.21</v>
      </c>
      <c r="J35" s="116">
        <v>27.43</v>
      </c>
      <c r="K35" s="116">
        <v>5.25</v>
      </c>
      <c r="L35" s="116"/>
      <c r="M35" s="67"/>
    </row>
    <row r="36" spans="1:13" s="48" customFormat="1" ht="12.75" customHeight="1" thickBot="1">
      <c r="A36" s="51">
        <v>524</v>
      </c>
      <c r="B36" s="52" t="s">
        <v>9</v>
      </c>
      <c r="C36" s="33">
        <v>980</v>
      </c>
      <c r="D36" s="62">
        <f>SUM(D37:D38)</f>
        <v>995.2800000000001</v>
      </c>
      <c r="E36" s="20">
        <f>SUM(E37:E38)</f>
        <v>222.6</v>
      </c>
      <c r="F36" s="3">
        <f>SUM(F37:F38)</f>
        <v>0</v>
      </c>
      <c r="G36" s="3">
        <f aca="true" t="shared" si="5" ref="G36:M36">SUM(G37:G38)</f>
        <v>138.1</v>
      </c>
      <c r="H36" s="3">
        <f t="shared" si="5"/>
        <v>5.27</v>
      </c>
      <c r="I36" s="3">
        <f t="shared" si="5"/>
        <v>414.3</v>
      </c>
      <c r="J36" s="3">
        <f t="shared" si="5"/>
        <v>215.01</v>
      </c>
      <c r="K36" s="3">
        <f t="shared" si="5"/>
        <v>0</v>
      </c>
      <c r="L36" s="3">
        <f t="shared" si="5"/>
        <v>0</v>
      </c>
      <c r="M36" s="62">
        <f t="shared" si="5"/>
        <v>0</v>
      </c>
    </row>
    <row r="37" spans="1:13" s="48" customFormat="1" ht="12.75" customHeight="1">
      <c r="A37" s="86" t="s">
        <v>3</v>
      </c>
      <c r="B37" s="94" t="s">
        <v>27</v>
      </c>
      <c r="C37" s="38"/>
      <c r="D37" s="69">
        <f>E37+F37+G37+H37+I37+K37+L37+M37+J37</f>
        <v>736.8900000000001</v>
      </c>
      <c r="E37" s="25">
        <v>163</v>
      </c>
      <c r="F37" s="7"/>
      <c r="G37" s="113">
        <v>102.57</v>
      </c>
      <c r="H37" s="113">
        <v>3.88</v>
      </c>
      <c r="I37" s="113">
        <v>307.72</v>
      </c>
      <c r="J37" s="113">
        <v>159.72</v>
      </c>
      <c r="K37" s="113"/>
      <c r="L37" s="113"/>
      <c r="M37" s="69"/>
    </row>
    <row r="38" spans="1:13" ht="12.75" customHeight="1" thickBot="1">
      <c r="A38" s="82"/>
      <c r="B38" s="98" t="s">
        <v>28</v>
      </c>
      <c r="C38" s="35"/>
      <c r="D38" s="65">
        <f>E38+F38+G38+H38+I38+K38+L38+M38+J38</f>
        <v>258.39</v>
      </c>
      <c r="E38" s="22">
        <v>59.6</v>
      </c>
      <c r="F38" s="4"/>
      <c r="G38" s="117">
        <v>35.53</v>
      </c>
      <c r="H38" s="117">
        <v>1.39</v>
      </c>
      <c r="I38" s="117">
        <v>106.58</v>
      </c>
      <c r="J38" s="117">
        <v>55.29</v>
      </c>
      <c r="K38" s="117"/>
      <c r="L38" s="117"/>
      <c r="M38" s="65"/>
    </row>
    <row r="39" spans="1:13" s="48" customFormat="1" ht="12.75" customHeight="1" thickBot="1">
      <c r="A39" s="51">
        <v>525</v>
      </c>
      <c r="B39" s="52" t="s">
        <v>51</v>
      </c>
      <c r="C39" s="33">
        <v>46</v>
      </c>
      <c r="D39" s="62">
        <f>E39+F39+G39+H39+I39+K39+L39+M39</f>
        <v>39.8</v>
      </c>
      <c r="E39" s="20">
        <v>10.8</v>
      </c>
      <c r="F39" s="3"/>
      <c r="G39" s="108"/>
      <c r="H39" s="108"/>
      <c r="I39" s="108">
        <v>29</v>
      </c>
      <c r="J39" s="108"/>
      <c r="K39" s="108"/>
      <c r="L39" s="108"/>
      <c r="M39" s="62"/>
    </row>
    <row r="40" spans="1:13" s="48" customFormat="1" ht="12.75" customHeight="1" thickBot="1">
      <c r="A40" s="51">
        <v>527</v>
      </c>
      <c r="B40" s="52" t="s">
        <v>10</v>
      </c>
      <c r="C40" s="33">
        <v>100</v>
      </c>
      <c r="D40" s="62">
        <f aca="true" t="shared" si="6" ref="D40:D49">E40+F40+G40+H40+I40+K40+L40+M40</f>
        <v>119</v>
      </c>
      <c r="E40" s="20"/>
      <c r="F40" s="3"/>
      <c r="G40" s="108"/>
      <c r="H40" s="108"/>
      <c r="I40" s="108">
        <v>119</v>
      </c>
      <c r="J40" s="108"/>
      <c r="K40" s="108"/>
      <c r="L40" s="108"/>
      <c r="M40" s="62"/>
    </row>
    <row r="41" spans="1:13" s="48" customFormat="1" ht="12.75" customHeight="1" thickBot="1">
      <c r="A41" s="51">
        <v>531</v>
      </c>
      <c r="B41" s="52" t="s">
        <v>52</v>
      </c>
      <c r="C41" s="33">
        <v>5</v>
      </c>
      <c r="D41" s="62">
        <f t="shared" si="6"/>
        <v>4.75</v>
      </c>
      <c r="E41" s="20">
        <v>3.5</v>
      </c>
      <c r="F41" s="3"/>
      <c r="G41" s="108"/>
      <c r="H41" s="108"/>
      <c r="I41" s="108">
        <v>1.25</v>
      </c>
      <c r="J41" s="108"/>
      <c r="K41" s="108"/>
      <c r="L41" s="108"/>
      <c r="M41" s="62"/>
    </row>
    <row r="42" spans="1:13" s="48" customFormat="1" ht="12.75" customHeight="1" thickBot="1">
      <c r="A42" s="51">
        <v>538</v>
      </c>
      <c r="B42" s="52" t="s">
        <v>16</v>
      </c>
      <c r="C42" s="33">
        <v>2</v>
      </c>
      <c r="D42" s="62">
        <f t="shared" si="6"/>
        <v>1</v>
      </c>
      <c r="E42" s="20"/>
      <c r="F42" s="3"/>
      <c r="G42" s="108"/>
      <c r="H42" s="108"/>
      <c r="I42" s="108">
        <v>1</v>
      </c>
      <c r="J42" s="108"/>
      <c r="K42" s="108"/>
      <c r="L42" s="108"/>
      <c r="M42" s="62"/>
    </row>
    <row r="43" spans="1:13" s="48" customFormat="1" ht="12.75" customHeight="1" thickBot="1">
      <c r="A43" s="51">
        <v>543</v>
      </c>
      <c r="B43" s="52" t="s">
        <v>80</v>
      </c>
      <c r="C43" s="33"/>
      <c r="D43" s="62">
        <f>E43+F43+G43+H43+I43+K43+L43+M43</f>
        <v>10</v>
      </c>
      <c r="E43" s="20"/>
      <c r="F43" s="3"/>
      <c r="G43" s="108"/>
      <c r="H43" s="108"/>
      <c r="I43" s="108">
        <v>10</v>
      </c>
      <c r="J43" s="108"/>
      <c r="K43" s="108"/>
      <c r="L43" s="108"/>
      <c r="M43" s="62"/>
    </row>
    <row r="44" spans="1:13" s="48" customFormat="1" ht="12.75" customHeight="1" thickBot="1">
      <c r="A44" s="51">
        <v>545</v>
      </c>
      <c r="B44" s="52" t="s">
        <v>53</v>
      </c>
      <c r="C44" s="33"/>
      <c r="D44" s="62">
        <f t="shared" si="6"/>
        <v>0.5</v>
      </c>
      <c r="E44" s="20"/>
      <c r="F44" s="3"/>
      <c r="G44" s="108"/>
      <c r="H44" s="108"/>
      <c r="I44" s="108">
        <v>0.5</v>
      </c>
      <c r="J44" s="108"/>
      <c r="K44" s="108"/>
      <c r="L44" s="108"/>
      <c r="M44" s="62"/>
    </row>
    <row r="45" spans="1:13" s="48" customFormat="1" ht="12.75" customHeight="1" thickBot="1">
      <c r="A45" s="51">
        <v>549</v>
      </c>
      <c r="B45" s="52" t="s">
        <v>54</v>
      </c>
      <c r="C45" s="33"/>
      <c r="D45" s="62">
        <f t="shared" si="6"/>
        <v>0</v>
      </c>
      <c r="E45" s="20"/>
      <c r="F45" s="3"/>
      <c r="G45" s="108"/>
      <c r="H45" s="108"/>
      <c r="I45" s="108"/>
      <c r="J45" s="108"/>
      <c r="K45" s="108"/>
      <c r="L45" s="108"/>
      <c r="M45" s="62"/>
    </row>
    <row r="46" spans="1:13" s="48" customFormat="1" ht="12.75" customHeight="1" thickBot="1">
      <c r="A46" s="72">
        <v>551</v>
      </c>
      <c r="B46" s="73" t="s">
        <v>17</v>
      </c>
      <c r="C46" s="41">
        <v>360</v>
      </c>
      <c r="D46" s="62">
        <f t="shared" si="6"/>
        <v>354</v>
      </c>
      <c r="E46" s="27"/>
      <c r="F46" s="9"/>
      <c r="G46" s="118"/>
      <c r="H46" s="118"/>
      <c r="I46" s="118">
        <v>354</v>
      </c>
      <c r="J46" s="118"/>
      <c r="K46" s="118"/>
      <c r="L46" s="118"/>
      <c r="M46" s="74"/>
    </row>
    <row r="47" spans="1:13" s="48" customFormat="1" ht="12.75" customHeight="1" thickBot="1">
      <c r="A47" s="72">
        <v>563</v>
      </c>
      <c r="B47" s="73" t="s">
        <v>58</v>
      </c>
      <c r="C47" s="41"/>
      <c r="D47" s="62">
        <f t="shared" si="6"/>
        <v>0</v>
      </c>
      <c r="E47" s="27"/>
      <c r="F47" s="9"/>
      <c r="G47" s="118"/>
      <c r="H47" s="118"/>
      <c r="I47" s="118"/>
      <c r="J47" s="118"/>
      <c r="K47" s="118"/>
      <c r="L47" s="118"/>
      <c r="M47" s="74"/>
    </row>
    <row r="48" spans="1:13" s="48" customFormat="1" ht="12.75" customHeight="1" thickBot="1">
      <c r="A48" s="72">
        <v>568</v>
      </c>
      <c r="B48" s="73" t="s">
        <v>62</v>
      </c>
      <c r="C48" s="41">
        <v>151</v>
      </c>
      <c r="D48" s="62">
        <f>E48+F48+G48+H48+I48+K48+L48+M48</f>
        <v>74.41</v>
      </c>
      <c r="E48" s="27"/>
      <c r="F48" s="9">
        <v>2.86</v>
      </c>
      <c r="G48" s="118"/>
      <c r="H48" s="118">
        <v>1.85</v>
      </c>
      <c r="I48" s="118">
        <v>69.7</v>
      </c>
      <c r="J48" s="118"/>
      <c r="K48" s="118"/>
      <c r="L48" s="118"/>
      <c r="M48" s="74"/>
    </row>
    <row r="49" spans="1:13" s="48" customFormat="1" ht="12.75" customHeight="1" thickBot="1">
      <c r="A49" s="72">
        <v>599</v>
      </c>
      <c r="B49" s="73" t="s">
        <v>60</v>
      </c>
      <c r="C49" s="41"/>
      <c r="D49" s="62">
        <f t="shared" si="6"/>
        <v>0</v>
      </c>
      <c r="E49" s="27"/>
      <c r="F49" s="27"/>
      <c r="G49" s="119"/>
      <c r="H49" s="119"/>
      <c r="I49" s="119"/>
      <c r="J49" s="119"/>
      <c r="K49" s="119"/>
      <c r="L49" s="119"/>
      <c r="M49" s="75"/>
    </row>
    <row r="50" spans="1:13" s="48" customFormat="1" ht="22.5" customHeight="1" thickBot="1">
      <c r="A50" s="51" t="s">
        <v>11</v>
      </c>
      <c r="B50" s="100" t="s">
        <v>12</v>
      </c>
      <c r="C50" s="33">
        <f>C5+C12+C16+C20+C21+C22+C33+C36+C39+C40+C41+C42+C44+C45+C46+C48+C47+C43+C49</f>
        <v>9045</v>
      </c>
      <c r="D50" s="62">
        <f>D5+D12+D16+D20+D21+D22+D33+D36+D39+D40+D41+D42+D44+D45+D46+D48+D47+D43</f>
        <v>11254.92</v>
      </c>
      <c r="E50" s="20">
        <f>E5+E12+E16+E20+E21+E22+E33+E36+E39+E40+E41+E42+E44+E45+E46+E48+E47</f>
        <v>1932.6899999999998</v>
      </c>
      <c r="F50" s="3">
        <f>F5+F12+F16+F20+F21+F22+F33+F36+F39+F40+F41+F42+F44+F45+F46+F48+F47</f>
        <v>230.14000000000001</v>
      </c>
      <c r="G50" s="3">
        <f>G5+G12+G16+G20+G21+G22+G33+G36+G39+G40+G41+G42+G44+G45+G46+G48+G47</f>
        <v>929.24</v>
      </c>
      <c r="H50" s="3">
        <f>H5+H12+H16+H20+H21+H22+H33+H36+H39+H40+H41+H42+H44+H45+H46+H48+H47</f>
        <v>296.89</v>
      </c>
      <c r="I50" s="3">
        <f>I5+I12+I16+I20+I21+I22+I33+I36+I39+I40+I41+I42+I44+I45+I46+I48+I47+I43</f>
        <v>5258.98</v>
      </c>
      <c r="J50" s="3">
        <f>J5+J12+J16+J20+J21+J22+J33+J36+J39+J40+J41+J42+J44+J45+J46+J48+J47</f>
        <v>2341.2699999999995</v>
      </c>
      <c r="K50" s="3">
        <f>K5+K12+K16+K20+K21+K22+K33+K36+K39+K40+K41+K42+K44+K45+K46+K48+K47</f>
        <v>236.72000000000003</v>
      </c>
      <c r="L50" s="3">
        <f>L5+L12+L16+L20+L21+L22+L33+L36+L39+L40+L41+L42+L44+L45+L46+L48+L47</f>
        <v>60.5</v>
      </c>
      <c r="M50" s="62">
        <f>M5+M12+M16+M20+M21+M22+M33+M36+M39+M40+M41+M42+M44+M45+M46+M48+M47</f>
        <v>0</v>
      </c>
    </row>
    <row r="51" spans="1:13" s="48" customFormat="1" ht="12.75" customHeight="1">
      <c r="A51" s="76"/>
      <c r="B51" s="63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s="48" customFormat="1" ht="12.75" customHeight="1" thickBot="1">
      <c r="A52" s="77"/>
      <c r="B52" s="63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ht="12.75" customHeight="1">
      <c r="A53" s="47" t="s">
        <v>0</v>
      </c>
      <c r="B53" s="101" t="s">
        <v>1</v>
      </c>
      <c r="C53" s="140" t="s">
        <v>57</v>
      </c>
      <c r="D53" s="141"/>
      <c r="E53" s="142" t="s">
        <v>74</v>
      </c>
      <c r="F53" s="142"/>
      <c r="G53" s="142"/>
      <c r="H53" s="142"/>
      <c r="I53" s="142"/>
      <c r="J53" s="142"/>
      <c r="K53" s="142"/>
      <c r="L53" s="142"/>
      <c r="M53" s="141"/>
    </row>
    <row r="54" spans="1:13" ht="12.75" customHeight="1" thickBot="1">
      <c r="A54" s="50"/>
      <c r="B54" s="102"/>
      <c r="C54" s="78" t="s">
        <v>76</v>
      </c>
      <c r="D54" s="128" t="s">
        <v>77</v>
      </c>
      <c r="E54" s="103" t="s">
        <v>66</v>
      </c>
      <c r="F54" s="103" t="s">
        <v>67</v>
      </c>
      <c r="G54" s="104" t="s">
        <v>68</v>
      </c>
      <c r="H54" s="122" t="s">
        <v>69</v>
      </c>
      <c r="I54" s="122" t="s">
        <v>70</v>
      </c>
      <c r="J54" s="104" t="s">
        <v>75</v>
      </c>
      <c r="K54" s="122" t="s">
        <v>71</v>
      </c>
      <c r="L54" s="122" t="s">
        <v>72</v>
      </c>
      <c r="M54" s="121" t="s">
        <v>73</v>
      </c>
    </row>
    <row r="55" spans="1:13" s="48" customFormat="1" ht="12.75" customHeight="1" thickBot="1">
      <c r="A55" s="51">
        <v>602</v>
      </c>
      <c r="B55" s="52" t="s">
        <v>18</v>
      </c>
      <c r="C55" s="33">
        <f>SUM(C56:C64)</f>
        <v>5335</v>
      </c>
      <c r="D55" s="62">
        <f>SUM(D56:D64)</f>
        <v>6343.21</v>
      </c>
      <c r="E55" s="20">
        <f aca="true" t="shared" si="7" ref="E55:K55">SUM(E56:E64)</f>
        <v>1666.29</v>
      </c>
      <c r="F55" s="3">
        <f t="shared" si="7"/>
        <v>231.17</v>
      </c>
      <c r="G55" s="3">
        <f t="shared" si="7"/>
        <v>116.55</v>
      </c>
      <c r="H55" s="3">
        <f t="shared" si="7"/>
        <v>85.53</v>
      </c>
      <c r="I55" s="3">
        <f t="shared" si="7"/>
        <v>1350.5700000000002</v>
      </c>
      <c r="J55" s="3">
        <f t="shared" si="7"/>
        <v>1922.81</v>
      </c>
      <c r="K55" s="3">
        <f t="shared" si="7"/>
        <v>477.5</v>
      </c>
      <c r="L55" s="3">
        <f>SUM(L56:L64)</f>
        <v>492.79</v>
      </c>
      <c r="M55" s="62">
        <f>SUM(M56:M64)</f>
        <v>0</v>
      </c>
    </row>
    <row r="56" spans="1:13" s="48" customFormat="1" ht="12.75" customHeight="1">
      <c r="A56" s="86" t="s">
        <v>3</v>
      </c>
      <c r="B56" s="99" t="s">
        <v>29</v>
      </c>
      <c r="C56" s="40">
        <v>4185</v>
      </c>
      <c r="D56" s="129">
        <f>E56+F56+G56+H56+I56+K56+M56+J56</f>
        <v>981.5</v>
      </c>
      <c r="E56" s="127">
        <v>981.5</v>
      </c>
      <c r="F56" s="10"/>
      <c r="G56" s="120"/>
      <c r="H56" s="120"/>
      <c r="I56" s="120"/>
      <c r="J56" s="120"/>
      <c r="K56" s="120"/>
      <c r="L56" s="120"/>
      <c r="M56" s="71"/>
    </row>
    <row r="57" spans="1:13" s="48" customFormat="1" ht="12.75" customHeight="1">
      <c r="A57" s="86"/>
      <c r="B57" s="94" t="s">
        <v>30</v>
      </c>
      <c r="C57" s="38"/>
      <c r="D57" s="130">
        <f>E57+F57+G57+H57+I57+K57+L57+M57</f>
        <v>699.29</v>
      </c>
      <c r="E57" s="25">
        <v>684.79</v>
      </c>
      <c r="F57" s="7"/>
      <c r="G57" s="113"/>
      <c r="H57" s="113"/>
      <c r="I57" s="113">
        <v>14.5</v>
      </c>
      <c r="J57" s="113"/>
      <c r="K57" s="113"/>
      <c r="L57" s="113"/>
      <c r="M57" s="69"/>
    </row>
    <row r="58" spans="1:13" s="48" customFormat="1" ht="12.75" customHeight="1">
      <c r="A58" s="86"/>
      <c r="B58" s="94" t="s">
        <v>31</v>
      </c>
      <c r="C58" s="38">
        <v>1150</v>
      </c>
      <c r="D58" s="130">
        <f>E58+F58+G58+H58+I58+K58+L58+M58+J58</f>
        <v>970.29</v>
      </c>
      <c r="E58" s="25"/>
      <c r="F58" s="7"/>
      <c r="G58" s="113"/>
      <c r="H58" s="113"/>
      <c r="I58" s="113"/>
      <c r="J58" s="113"/>
      <c r="K58" s="113">
        <v>477.5</v>
      </c>
      <c r="L58" s="113">
        <v>492.79</v>
      </c>
      <c r="M58" s="69"/>
    </row>
    <row r="59" spans="1:13" s="48" customFormat="1" ht="12.75" customHeight="1">
      <c r="A59" s="86"/>
      <c r="B59" s="139" t="s">
        <v>85</v>
      </c>
      <c r="C59" s="38"/>
      <c r="D59" s="130">
        <f>E59+F59+G59+H59+I59+J59+K59+L59+M59</f>
        <v>1934.73</v>
      </c>
      <c r="E59" s="25"/>
      <c r="F59" s="7"/>
      <c r="G59" s="113"/>
      <c r="H59" s="113"/>
      <c r="I59" s="113">
        <v>11.92</v>
      </c>
      <c r="J59" s="113">
        <v>1922.81</v>
      </c>
      <c r="K59" s="113"/>
      <c r="L59" s="113"/>
      <c r="M59" s="69"/>
    </row>
    <row r="60" spans="1:13" s="48" customFormat="1" ht="12.75" customHeight="1">
      <c r="A60" s="86"/>
      <c r="B60" s="94" t="s">
        <v>32</v>
      </c>
      <c r="C60" s="38"/>
      <c r="D60" s="130">
        <f>E60+F60+G60+H60+I60+K60+L60+M60</f>
        <v>116.55</v>
      </c>
      <c r="E60" s="25"/>
      <c r="F60" s="7"/>
      <c r="G60" s="113">
        <v>116.55</v>
      </c>
      <c r="H60" s="113"/>
      <c r="I60" s="113"/>
      <c r="J60" s="113"/>
      <c r="K60" s="113"/>
      <c r="L60" s="113"/>
      <c r="M60" s="69"/>
    </row>
    <row r="61" spans="1:13" s="48" customFormat="1" ht="12.75" customHeight="1">
      <c r="A61" s="86"/>
      <c r="B61" s="94" t="s">
        <v>33</v>
      </c>
      <c r="C61" s="38"/>
      <c r="D61" s="130">
        <f>E61+F61+G61+H61+I61+K61+L61+M61</f>
        <v>231.17</v>
      </c>
      <c r="E61" s="25"/>
      <c r="F61" s="7">
        <v>231.17</v>
      </c>
      <c r="G61" s="113"/>
      <c r="H61" s="113"/>
      <c r="I61" s="113"/>
      <c r="J61" s="113"/>
      <c r="K61" s="113"/>
      <c r="L61" s="113"/>
      <c r="M61" s="69"/>
    </row>
    <row r="62" spans="1:13" s="48" customFormat="1" ht="12.75" customHeight="1">
      <c r="A62" s="86"/>
      <c r="B62" s="94" t="s">
        <v>63</v>
      </c>
      <c r="C62" s="38"/>
      <c r="D62" s="130">
        <f>E62+F62+G62+H62+I62+K62+L62+M62</f>
        <v>1324.15</v>
      </c>
      <c r="E62" s="25"/>
      <c r="F62" s="7"/>
      <c r="G62" s="113"/>
      <c r="H62" s="113"/>
      <c r="I62" s="113">
        <v>1324.15</v>
      </c>
      <c r="J62" s="113"/>
      <c r="K62" s="113"/>
      <c r="L62" s="113"/>
      <c r="M62" s="69"/>
    </row>
    <row r="63" spans="1:13" s="48" customFormat="1" ht="12.75" customHeight="1">
      <c r="A63" s="86"/>
      <c r="B63" s="94" t="s">
        <v>34</v>
      </c>
      <c r="C63" s="38"/>
      <c r="D63" s="130">
        <f>E63+F63+G63+H63+I63+K63+L63+M63</f>
        <v>85.53</v>
      </c>
      <c r="E63" s="25"/>
      <c r="F63" s="7"/>
      <c r="G63" s="113"/>
      <c r="H63" s="113">
        <v>85.53</v>
      </c>
      <c r="I63" s="113"/>
      <c r="J63" s="113"/>
      <c r="K63" s="113"/>
      <c r="L63" s="113"/>
      <c r="M63" s="69"/>
    </row>
    <row r="64" spans="1:13" s="48" customFormat="1" ht="12.75" customHeight="1" thickBot="1">
      <c r="A64" s="86"/>
      <c r="B64" s="95" t="s">
        <v>35</v>
      </c>
      <c r="C64" s="38"/>
      <c r="D64" s="130">
        <f>E64+F64+G64+H64+I64+K64+L64+M64</f>
        <v>0</v>
      </c>
      <c r="E64" s="25"/>
      <c r="F64" s="7"/>
      <c r="G64" s="113"/>
      <c r="H64" s="113"/>
      <c r="I64" s="113"/>
      <c r="J64" s="113"/>
      <c r="K64" s="113"/>
      <c r="L64" s="113"/>
      <c r="M64" s="69"/>
    </row>
    <row r="65" spans="1:13" s="48" customFormat="1" ht="12.75" customHeight="1" thickBot="1">
      <c r="A65" s="51">
        <v>648</v>
      </c>
      <c r="B65" s="52" t="s">
        <v>55</v>
      </c>
      <c r="C65" s="33">
        <v>3700</v>
      </c>
      <c r="D65" s="79">
        <f>E65+F65+G65+H65+I65+K65+L65+M65+J65</f>
        <v>4401</v>
      </c>
      <c r="E65" s="20"/>
      <c r="F65" s="3"/>
      <c r="G65" s="108">
        <v>625</v>
      </c>
      <c r="H65" s="108"/>
      <c r="I65" s="108">
        <v>3412</v>
      </c>
      <c r="J65" s="108">
        <v>364</v>
      </c>
      <c r="K65" s="108"/>
      <c r="L65" s="108"/>
      <c r="M65" s="62"/>
    </row>
    <row r="66" spans="1:13" s="48" customFormat="1" ht="12.75" customHeight="1" thickBot="1">
      <c r="A66" s="51">
        <v>662</v>
      </c>
      <c r="B66" s="52" t="s">
        <v>56</v>
      </c>
      <c r="C66" s="33">
        <v>9</v>
      </c>
      <c r="D66" s="79">
        <f>E66+F66+G66+H66+I66+K66+L66+M66</f>
        <v>0</v>
      </c>
      <c r="E66" s="20"/>
      <c r="F66" s="3"/>
      <c r="G66" s="108"/>
      <c r="H66" s="108"/>
      <c r="I66" s="108"/>
      <c r="J66" s="108"/>
      <c r="K66" s="108"/>
      <c r="L66" s="108"/>
      <c r="M66" s="62"/>
    </row>
    <row r="67" spans="1:13" s="48" customFormat="1" ht="12.75" customHeight="1" thickBot="1">
      <c r="A67" s="51">
        <v>668</v>
      </c>
      <c r="B67" s="52" t="s">
        <v>13</v>
      </c>
      <c r="C67" s="33">
        <v>1</v>
      </c>
      <c r="D67" s="79">
        <f>E67+F67+G67+H67+I67+K67+L67+M67</f>
        <v>0</v>
      </c>
      <c r="E67" s="20"/>
      <c r="F67" s="3"/>
      <c r="G67" s="108"/>
      <c r="H67" s="108"/>
      <c r="I67" s="108"/>
      <c r="J67" s="108"/>
      <c r="K67" s="108"/>
      <c r="L67" s="108"/>
      <c r="M67" s="62"/>
    </row>
    <row r="68" spans="1:13" s="48" customFormat="1" ht="12.75" customHeight="1" thickBot="1">
      <c r="A68" s="51">
        <v>669</v>
      </c>
      <c r="B68" s="52" t="s">
        <v>61</v>
      </c>
      <c r="C68" s="33">
        <v>0</v>
      </c>
      <c r="D68" s="79">
        <f>E68+F68+G68+H68+I68+K68+L68+M68</f>
        <v>0</v>
      </c>
      <c r="E68" s="20"/>
      <c r="F68" s="3"/>
      <c r="G68" s="108"/>
      <c r="H68" s="108"/>
      <c r="I68" s="108"/>
      <c r="J68" s="108"/>
      <c r="K68" s="108"/>
      <c r="L68" s="108"/>
      <c r="M68" s="62"/>
    </row>
    <row r="69" spans="1:13" s="48" customFormat="1" ht="22.5" customHeight="1" thickBot="1">
      <c r="A69" s="51" t="s">
        <v>14</v>
      </c>
      <c r="B69" s="100" t="s">
        <v>15</v>
      </c>
      <c r="C69" s="33">
        <f aca="true" t="shared" si="8" ref="C69:M69">C55+C65+C66+C67+C68</f>
        <v>9045</v>
      </c>
      <c r="D69" s="131">
        <f>D55+O72+D65+D66+D67+D68</f>
        <v>10744.21</v>
      </c>
      <c r="E69" s="20">
        <f>E55+E65+E66+E67+E68</f>
        <v>1666.29</v>
      </c>
      <c r="F69" s="33">
        <f t="shared" si="8"/>
        <v>231.17</v>
      </c>
      <c r="G69" s="33">
        <f t="shared" si="8"/>
        <v>741.55</v>
      </c>
      <c r="H69" s="33">
        <f t="shared" si="8"/>
        <v>85.53</v>
      </c>
      <c r="I69" s="33">
        <f t="shared" si="8"/>
        <v>4762.57</v>
      </c>
      <c r="J69" s="33">
        <f t="shared" si="8"/>
        <v>2286.81</v>
      </c>
      <c r="K69" s="33">
        <f t="shared" si="8"/>
        <v>477.5</v>
      </c>
      <c r="L69" s="33">
        <f t="shared" si="8"/>
        <v>492.79</v>
      </c>
      <c r="M69" s="131">
        <f t="shared" si="8"/>
        <v>0</v>
      </c>
    </row>
    <row r="71" ht="13.5" thickBot="1"/>
    <row r="72" spans="1:15" ht="12.75">
      <c r="A72" s="47"/>
      <c r="B72" s="101"/>
      <c r="C72" s="140" t="s">
        <v>57</v>
      </c>
      <c r="D72" s="141"/>
      <c r="E72" s="142" t="s">
        <v>74</v>
      </c>
      <c r="F72" s="142"/>
      <c r="G72" s="142"/>
      <c r="H72" s="142"/>
      <c r="I72" s="142"/>
      <c r="J72" s="142"/>
      <c r="K72" s="142"/>
      <c r="L72" s="142"/>
      <c r="M72" s="141"/>
      <c r="O72" s="48"/>
    </row>
    <row r="73" spans="1:15" ht="13.5" thickBot="1">
      <c r="A73" s="50"/>
      <c r="B73" s="102"/>
      <c r="C73" s="78" t="s">
        <v>76</v>
      </c>
      <c r="D73" s="124" t="s">
        <v>77</v>
      </c>
      <c r="E73" s="103" t="s">
        <v>66</v>
      </c>
      <c r="F73" s="103" t="s">
        <v>67</v>
      </c>
      <c r="G73" s="104" t="s">
        <v>68</v>
      </c>
      <c r="H73" s="122" t="s">
        <v>69</v>
      </c>
      <c r="I73" s="104" t="s">
        <v>70</v>
      </c>
      <c r="J73" s="104" t="s">
        <v>75</v>
      </c>
      <c r="K73" s="122" t="s">
        <v>71</v>
      </c>
      <c r="L73" s="122" t="s">
        <v>72</v>
      </c>
      <c r="M73" s="121" t="s">
        <v>73</v>
      </c>
      <c r="O73" s="48"/>
    </row>
    <row r="74" spans="1:13" s="13" customFormat="1" ht="27.75" customHeight="1" thickBot="1">
      <c r="A74" s="132"/>
      <c r="B74" s="133" t="s">
        <v>59</v>
      </c>
      <c r="C74" s="134"/>
      <c r="D74" s="134">
        <f>E74+F74+G74+H74+I74+J74+K74+L74+M74</f>
        <v>-542.2199999999996</v>
      </c>
      <c r="E74" s="135">
        <f aca="true" t="shared" si="9" ref="E74:M74">E69-E50</f>
        <v>-266.39999999999986</v>
      </c>
      <c r="F74" s="135">
        <f>F69-F50</f>
        <v>1.0299999999999727</v>
      </c>
      <c r="G74" s="135">
        <f>G69-G50</f>
        <v>-187.69000000000005</v>
      </c>
      <c r="H74" s="135">
        <f>H69-H50</f>
        <v>-211.35999999999999</v>
      </c>
      <c r="I74" s="135">
        <f t="shared" si="9"/>
        <v>-496.40999999999985</v>
      </c>
      <c r="J74" s="135">
        <f>J69-J50</f>
        <v>-54.45999999999958</v>
      </c>
      <c r="K74" s="135">
        <f t="shared" si="9"/>
        <v>240.77999999999997</v>
      </c>
      <c r="L74" s="135">
        <f t="shared" si="9"/>
        <v>432.29</v>
      </c>
      <c r="M74" s="134">
        <f t="shared" si="9"/>
        <v>0</v>
      </c>
    </row>
    <row r="78" ht="12.75">
      <c r="A78" s="11" t="s">
        <v>86</v>
      </c>
    </row>
    <row r="79" ht="12.75">
      <c r="B79" s="11" t="s">
        <v>87</v>
      </c>
    </row>
    <row r="87" ht="12.75">
      <c r="B87" s="12"/>
    </row>
    <row r="88" spans="2:4" ht="12.75">
      <c r="B88" s="12"/>
      <c r="D88" s="136"/>
    </row>
    <row r="89" ht="12.75">
      <c r="B89" s="12"/>
    </row>
  </sheetData>
  <sheetProtection/>
  <mergeCells count="7">
    <mergeCell ref="L1:M1"/>
    <mergeCell ref="C72:D72"/>
    <mergeCell ref="E72:M72"/>
    <mergeCell ref="C3:D3"/>
    <mergeCell ref="E3:M3"/>
    <mergeCell ref="C53:D53"/>
    <mergeCell ref="E53:M53"/>
  </mergeCells>
  <printOptions horizontalCentered="1"/>
  <pageMargins left="0" right="0" top="0.5905511811023623" bottom="0" header="0.5118110236220472" footer="0.5118110236220472"/>
  <pageSetup horizontalDpi="600" verticalDpi="600" orientation="landscape" paperSize="9" scale="82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12" sqref="D12"/>
    </sheetView>
  </sheetViews>
  <sheetFormatPr defaultColWidth="9.00390625" defaultRowHeight="12.75"/>
  <sheetData>
    <row r="1" spans="1:4" ht="12.75">
      <c r="A1" t="s">
        <v>81</v>
      </c>
      <c r="B1" t="s">
        <v>82</v>
      </c>
      <c r="C1" t="s">
        <v>83</v>
      </c>
      <c r="D1" t="s">
        <v>83</v>
      </c>
    </row>
    <row r="2" spans="1:5" ht="12.75">
      <c r="A2" s="137"/>
      <c r="B2" s="137"/>
      <c r="C2" s="137"/>
      <c r="D2" s="137"/>
      <c r="E2" s="137"/>
    </row>
    <row r="3" spans="1:5" ht="12.75">
      <c r="A3" s="137">
        <v>147663</v>
      </c>
      <c r="B3" s="137"/>
      <c r="C3" s="137">
        <v>36916</v>
      </c>
      <c r="D3" s="137">
        <v>13288</v>
      </c>
      <c r="E3" s="137"/>
    </row>
    <row r="4" spans="1:5" ht="12.75">
      <c r="A4" s="137">
        <v>150887</v>
      </c>
      <c r="B4" s="137"/>
      <c r="C4" s="137">
        <v>37638</v>
      </c>
      <c r="D4" s="137">
        <v>13549</v>
      </c>
      <c r="E4" s="137"/>
    </row>
    <row r="5" spans="1:5" ht="12.75">
      <c r="A5" s="137">
        <v>151425</v>
      </c>
      <c r="B5" s="137"/>
      <c r="C5" s="137">
        <v>37879</v>
      </c>
      <c r="D5" s="137">
        <v>13639</v>
      </c>
      <c r="E5" s="137"/>
    </row>
    <row r="6" spans="1:5" ht="12.75">
      <c r="A6" s="137">
        <v>151197</v>
      </c>
      <c r="B6" s="137">
        <v>1422</v>
      </c>
      <c r="C6" s="137">
        <v>37799</v>
      </c>
      <c r="D6" s="137">
        <v>13608</v>
      </c>
      <c r="E6" s="137"/>
    </row>
    <row r="7" spans="1:5" ht="12.75">
      <c r="A7" s="137">
        <v>311974</v>
      </c>
      <c r="B7" s="137">
        <v>1235</v>
      </c>
      <c r="C7" s="137">
        <v>73994</v>
      </c>
      <c r="D7" s="137">
        <v>26639</v>
      </c>
      <c r="E7" s="137"/>
    </row>
    <row r="8" spans="1:5" ht="12.75">
      <c r="A8" s="137">
        <v>233323</v>
      </c>
      <c r="B8" s="137">
        <v>1365</v>
      </c>
      <c r="C8" s="137">
        <v>57230</v>
      </c>
      <c r="D8" s="137">
        <v>20603</v>
      </c>
      <c r="E8" s="137"/>
    </row>
    <row r="9" spans="1:5" ht="12.75">
      <c r="A9" s="137">
        <f>SUM(A3:A8)</f>
        <v>1146469</v>
      </c>
      <c r="B9" s="137">
        <f>SUM(B6:B8)</f>
        <v>4022</v>
      </c>
      <c r="C9" s="137">
        <f>SUM(C3:C8)</f>
        <v>281456</v>
      </c>
      <c r="D9" s="137">
        <f>SUM(D3:D8)</f>
        <v>101326</v>
      </c>
      <c r="E9" s="137"/>
    </row>
    <row r="10" spans="1:5" ht="12.75">
      <c r="A10" s="137"/>
      <c r="B10" s="137"/>
      <c r="C10" s="137"/>
      <c r="D10" s="137"/>
      <c r="E10" s="137"/>
    </row>
    <row r="11" spans="1:5" ht="12.75">
      <c r="A11" s="137"/>
      <c r="B11" s="137"/>
      <c r="C11" s="137"/>
      <c r="D11" s="137"/>
      <c r="E11" s="137"/>
    </row>
    <row r="12" spans="1:5" ht="12.75">
      <c r="A12" s="137"/>
      <c r="B12" s="137"/>
      <c r="C12" s="137"/>
      <c r="D12" s="137"/>
      <c r="E12" s="137"/>
    </row>
    <row r="13" spans="1:5" ht="12.75">
      <c r="A13" s="137"/>
      <c r="B13" s="137"/>
      <c r="C13" s="137"/>
      <c r="D13" s="137"/>
      <c r="E13" s="137"/>
    </row>
    <row r="14" spans="1:5" ht="12.75">
      <c r="A14" s="137"/>
      <c r="B14" s="137"/>
      <c r="C14" s="137"/>
      <c r="D14" s="137"/>
      <c r="E14" s="137"/>
    </row>
    <row r="15" spans="1:5" ht="12.75">
      <c r="A15" s="137"/>
      <c r="B15" s="137"/>
      <c r="C15" s="137"/>
      <c r="D15" s="137"/>
      <c r="E15" s="137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3" sqref="E33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2" sqref="N22:N23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Muzeum Velké Meziříčí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Pospíšilová</dc:creator>
  <cp:keywords/>
  <dc:description/>
  <cp:lastModifiedBy>Pólová Pavla Ing.</cp:lastModifiedBy>
  <cp:lastPrinted>2013-05-22T07:21:57Z</cp:lastPrinted>
  <dcterms:created xsi:type="dcterms:W3CDTF">2010-10-08T10:58:16Z</dcterms:created>
  <dcterms:modified xsi:type="dcterms:W3CDTF">2013-05-22T07:22:04Z</dcterms:modified>
  <cp:category/>
  <cp:version/>
  <cp:contentType/>
  <cp:contentStatus/>
</cp:coreProperties>
</file>