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0"/>
  </bookViews>
  <sheets>
    <sheet name="list1 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</sheets>
  <definedNames/>
  <calcPr fullCalcOnLoad="1"/>
</workbook>
</file>

<file path=xl/sharedStrings.xml><?xml version="1.0" encoding="utf-8"?>
<sst xmlns="http://schemas.openxmlformats.org/spreadsheetml/2006/main" count="116" uniqueCount="84">
  <si>
    <t>účet</t>
  </si>
  <si>
    <t>text</t>
  </si>
  <si>
    <t>Spotřeba materiálu</t>
  </si>
  <si>
    <t>v tom:</t>
  </si>
  <si>
    <t>Spotřeba energie</t>
  </si>
  <si>
    <t>Opravy a udržování</t>
  </si>
  <si>
    <t>Cestovné</t>
  </si>
  <si>
    <t>Ostatní služby</t>
  </si>
  <si>
    <t>Mzdové náklady</t>
  </si>
  <si>
    <t>Zákonné soc.pojištění</t>
  </si>
  <si>
    <t>Zákonné sociální náklady</t>
  </si>
  <si>
    <t>úč.tř.5</t>
  </si>
  <si>
    <t>NÁKLADY CELKEM</t>
  </si>
  <si>
    <t>Úroky</t>
  </si>
  <si>
    <t>úč.tř.6</t>
  </si>
  <si>
    <t>VÝNOSY CELKEM</t>
  </si>
  <si>
    <t>Jiné daně a poplatky</t>
  </si>
  <si>
    <t>Odpisy dlouhodobého majetku</t>
  </si>
  <si>
    <t>Výnosy z prodeje služeb</t>
  </si>
  <si>
    <t>JUPITER CLUB s.r.o.</t>
  </si>
  <si>
    <t>synt.</t>
  </si>
  <si>
    <t>elektrická energie</t>
  </si>
  <si>
    <t>plyn</t>
  </si>
  <si>
    <t xml:space="preserve">vodné </t>
  </si>
  <si>
    <t>budova č.18</t>
  </si>
  <si>
    <t>budova č.17</t>
  </si>
  <si>
    <t>hmotný majetek a inventář</t>
  </si>
  <si>
    <t>sociální pojištění</t>
  </si>
  <si>
    <t>zdravotní pojištění</t>
  </si>
  <si>
    <t>prodej novin</t>
  </si>
  <si>
    <t>inzerce</t>
  </si>
  <si>
    <t>nájemné vč. ostatních služeb</t>
  </si>
  <si>
    <t>jiné příjmy</t>
  </si>
  <si>
    <t>kurzovné</t>
  </si>
  <si>
    <t>vstupné kino</t>
  </si>
  <si>
    <t>galerie, výstavy</t>
  </si>
  <si>
    <t>provozní</t>
  </si>
  <si>
    <t>drobný hmotný majetek</t>
  </si>
  <si>
    <t>ostatní</t>
  </si>
  <si>
    <t>kancelářské potřeby</t>
  </si>
  <si>
    <t>noviny, časopisy, publikace, propagační materiály</t>
  </si>
  <si>
    <t xml:space="preserve">potraviny - občerstvení při pronájmu </t>
  </si>
  <si>
    <r>
      <t>Náklady na reprezentaci</t>
    </r>
    <r>
      <rPr>
        <b/>
        <sz val="8"/>
        <rFont val="Arial CE"/>
        <family val="0"/>
      </rPr>
      <t xml:space="preserve"> </t>
    </r>
    <r>
      <rPr>
        <sz val="8"/>
        <rFont val="Arial CE"/>
        <family val="0"/>
      </rPr>
      <t>-květiny a občerstvení na pořadech</t>
    </r>
  </si>
  <si>
    <t>drobný nehmotný majetek</t>
  </si>
  <si>
    <t>přepravné</t>
  </si>
  <si>
    <t>stočné</t>
  </si>
  <si>
    <t>internet, telefony</t>
  </si>
  <si>
    <t>školení, semináře, porady</t>
  </si>
  <si>
    <t>poštovné</t>
  </si>
  <si>
    <t>půjčovné</t>
  </si>
  <si>
    <t>zaměstnaci</t>
  </si>
  <si>
    <t xml:space="preserve">dohody </t>
  </si>
  <si>
    <t>Jiné pojištění</t>
  </si>
  <si>
    <t>Daň silniční</t>
  </si>
  <si>
    <t>Ostatní pokuty a penále</t>
  </si>
  <si>
    <t>Ostatní  - manka a škody</t>
  </si>
  <si>
    <t>nájemné reklamních míst</t>
  </si>
  <si>
    <t>Jiné provozní výnosy- dotace, dary</t>
  </si>
  <si>
    <t xml:space="preserve">Finanční výnosy </t>
  </si>
  <si>
    <t>celkem</t>
  </si>
  <si>
    <r>
      <t xml:space="preserve">Finanční náklady </t>
    </r>
    <r>
      <rPr>
        <sz val="10"/>
        <rFont val="Arial CE"/>
        <family val="0"/>
      </rPr>
      <t>(kurzové ztráty)</t>
    </r>
    <r>
      <rPr>
        <b/>
        <sz val="10"/>
        <rFont val="Arial CE"/>
        <family val="2"/>
      </rPr>
      <t xml:space="preserve"> </t>
    </r>
  </si>
  <si>
    <t>Výsledek</t>
  </si>
  <si>
    <t>Poukázky</t>
  </si>
  <si>
    <t>Vnitropodnikové náklady</t>
  </si>
  <si>
    <t>Vnitropodnikové výnosy</t>
  </si>
  <si>
    <t xml:space="preserve">Ostatní finanční náklady </t>
  </si>
  <si>
    <t>nájemné (KOVO-55tis., Město-12tis.)</t>
  </si>
  <si>
    <t xml:space="preserve">vstupné pořady vč.ost.relizací </t>
  </si>
  <si>
    <t>revize,honoráře,propagace,tisk,odpady aj.</t>
  </si>
  <si>
    <t>občerstvení při pronájmu</t>
  </si>
  <si>
    <t>rozp. 2011</t>
  </si>
  <si>
    <t>skut.2011</t>
  </si>
  <si>
    <t>noviny</t>
  </si>
  <si>
    <t>vzdělávání</t>
  </si>
  <si>
    <t>zájm.útvary</t>
  </si>
  <si>
    <t>kino</t>
  </si>
  <si>
    <t>pořady</t>
  </si>
  <si>
    <t>pronájmy kr.</t>
  </si>
  <si>
    <t>pronájmy dl.</t>
  </si>
  <si>
    <t>provoz</t>
  </si>
  <si>
    <t>střediska</t>
  </si>
  <si>
    <t>Za organizaci:  Mg. Milan Dufek</t>
  </si>
  <si>
    <t xml:space="preserve">VÝSLEDEK HOSPODAŘENÍ  2011 (v tis.Kč) </t>
  </si>
  <si>
    <t>Příloha č.6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</si>
</sst>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</numFmts>
  <fonts count="43">
    <font>
      <sz val="10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11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4" fontId="5" fillId="0" borderId="10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 vertical="top"/>
    </xf>
    <xf numFmtId="4" fontId="5" fillId="0" borderId="12" xfId="0" applyNumberFormat="1" applyFont="1" applyFill="1" applyBorder="1" applyAlignment="1">
      <alignment/>
    </xf>
    <xf numFmtId="4" fontId="0" fillId="0" borderId="13" xfId="0" applyNumberFormat="1" applyFill="1" applyBorder="1" applyAlignment="1">
      <alignment/>
    </xf>
    <xf numFmtId="4" fontId="0" fillId="0" borderId="13" xfId="0" applyNumberFormat="1" applyFill="1" applyBorder="1" applyAlignment="1">
      <alignment vertical="top"/>
    </xf>
    <xf numFmtId="4" fontId="0" fillId="0" borderId="11" xfId="0" applyNumberFormat="1" applyFont="1" applyFill="1" applyBorder="1" applyAlignment="1">
      <alignment vertical="top"/>
    </xf>
    <xf numFmtId="4" fontId="0" fillId="0" borderId="11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 vertical="top"/>
    </xf>
    <xf numFmtId="4" fontId="0" fillId="0" borderId="15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" fontId="5" fillId="0" borderId="0" xfId="0" applyNumberFormat="1" applyFont="1" applyFill="1" applyBorder="1" applyAlignment="1">
      <alignment/>
    </xf>
    <xf numFmtId="4" fontId="0" fillId="0" borderId="16" xfId="0" applyNumberFormat="1" applyFill="1" applyBorder="1" applyAlignment="1">
      <alignment vertical="top"/>
    </xf>
    <xf numFmtId="4" fontId="0" fillId="0" borderId="17" xfId="0" applyNumberFormat="1" applyFill="1" applyBorder="1" applyAlignment="1">
      <alignment/>
    </xf>
    <xf numFmtId="4" fontId="0" fillId="0" borderId="17" xfId="0" applyNumberFormat="1" applyFill="1" applyBorder="1" applyAlignment="1">
      <alignment vertical="top"/>
    </xf>
    <xf numFmtId="4" fontId="0" fillId="0" borderId="18" xfId="0" applyNumberFormat="1" applyFill="1" applyBorder="1" applyAlignment="1">
      <alignment/>
    </xf>
    <xf numFmtId="4" fontId="5" fillId="0" borderId="19" xfId="0" applyNumberFormat="1" applyFont="1" applyFill="1" applyBorder="1" applyAlignment="1">
      <alignment/>
    </xf>
    <xf numFmtId="4" fontId="0" fillId="0" borderId="20" xfId="0" applyNumberFormat="1" applyFill="1" applyBorder="1" applyAlignment="1">
      <alignment/>
    </xf>
    <xf numFmtId="4" fontId="0" fillId="0" borderId="21" xfId="0" applyNumberFormat="1" applyFill="1" applyBorder="1" applyAlignment="1">
      <alignment/>
    </xf>
    <xf numFmtId="4" fontId="0" fillId="0" borderId="21" xfId="0" applyNumberFormat="1" applyFill="1" applyBorder="1" applyAlignment="1">
      <alignment vertical="top"/>
    </xf>
    <xf numFmtId="4" fontId="0" fillId="0" borderId="17" xfId="0" applyNumberFormat="1" applyFont="1" applyFill="1" applyBorder="1" applyAlignment="1">
      <alignment vertical="top"/>
    </xf>
    <xf numFmtId="4" fontId="0" fillId="0" borderId="17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5" fillId="0" borderId="19" xfId="0" applyNumberFormat="1" applyFont="1" applyFill="1" applyBorder="1" applyAlignment="1">
      <alignment vertical="top"/>
    </xf>
    <xf numFmtId="4" fontId="5" fillId="0" borderId="22" xfId="0" applyNumberFormat="1" applyFont="1" applyFill="1" applyBorder="1" applyAlignment="1">
      <alignment/>
    </xf>
    <xf numFmtId="4" fontId="0" fillId="0" borderId="23" xfId="0" applyNumberFormat="1" applyFill="1" applyBorder="1" applyAlignment="1">
      <alignment vertical="top"/>
    </xf>
    <xf numFmtId="4" fontId="0" fillId="0" borderId="24" xfId="0" applyNumberFormat="1" applyFill="1" applyBorder="1" applyAlignment="1">
      <alignment/>
    </xf>
    <xf numFmtId="4" fontId="0" fillId="0" borderId="24" xfId="0" applyNumberFormat="1" applyFill="1" applyBorder="1" applyAlignment="1">
      <alignment vertical="top"/>
    </xf>
    <xf numFmtId="4" fontId="0" fillId="0" borderId="25" xfId="0" applyNumberFormat="1" applyFill="1" applyBorder="1" applyAlignment="1">
      <alignment/>
    </xf>
    <xf numFmtId="4" fontId="5" fillId="0" borderId="26" xfId="0" applyNumberFormat="1" applyFont="1" applyFill="1" applyBorder="1" applyAlignment="1">
      <alignment/>
    </xf>
    <xf numFmtId="4" fontId="0" fillId="0" borderId="27" xfId="0" applyNumberFormat="1" applyFill="1" applyBorder="1" applyAlignment="1">
      <alignment/>
    </xf>
    <xf numFmtId="4" fontId="0" fillId="0" borderId="28" xfId="0" applyNumberFormat="1" applyFill="1" applyBorder="1" applyAlignment="1">
      <alignment/>
    </xf>
    <xf numFmtId="4" fontId="0" fillId="0" borderId="28" xfId="0" applyNumberFormat="1" applyFill="1" applyBorder="1" applyAlignment="1">
      <alignment vertical="top"/>
    </xf>
    <xf numFmtId="4" fontId="0" fillId="0" borderId="24" xfId="0" applyNumberFormat="1" applyFont="1" applyFill="1" applyBorder="1" applyAlignment="1">
      <alignment vertical="top"/>
    </xf>
    <xf numFmtId="4" fontId="0" fillId="0" borderId="24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5" fillId="0" borderId="26" xfId="0" applyNumberFormat="1" applyFont="1" applyFill="1" applyBorder="1" applyAlignment="1">
      <alignment vertical="top"/>
    </xf>
    <xf numFmtId="4" fontId="0" fillId="0" borderId="14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0" fontId="5" fillId="0" borderId="29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3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4" fontId="0" fillId="0" borderId="15" xfId="0" applyNumberFormat="1" applyFont="1" applyFill="1" applyBorder="1" applyAlignment="1">
      <alignment vertical="top"/>
    </xf>
    <xf numFmtId="4" fontId="0" fillId="0" borderId="34" xfId="0" applyNumberFormat="1" applyFill="1" applyBorder="1" applyAlignment="1">
      <alignment vertical="top"/>
    </xf>
    <xf numFmtId="4" fontId="0" fillId="0" borderId="11" xfId="0" applyNumberFormat="1" applyFont="1" applyFill="1" applyBorder="1" applyAlignment="1">
      <alignment/>
    </xf>
    <xf numFmtId="4" fontId="0" fillId="0" borderId="35" xfId="0" applyNumberFormat="1" applyFill="1" applyBorder="1" applyAlignment="1">
      <alignment/>
    </xf>
    <xf numFmtId="4" fontId="0" fillId="0" borderId="11" xfId="0" applyNumberFormat="1" applyFont="1" applyFill="1" applyBorder="1" applyAlignment="1">
      <alignment vertical="top"/>
    </xf>
    <xf numFmtId="4" fontId="0" fillId="0" borderId="35" xfId="0" applyNumberFormat="1" applyFill="1" applyBorder="1" applyAlignment="1">
      <alignment vertical="top"/>
    </xf>
    <xf numFmtId="4" fontId="0" fillId="0" borderId="36" xfId="0" applyNumberFormat="1" applyFill="1" applyBorder="1" applyAlignment="1">
      <alignment/>
    </xf>
    <xf numFmtId="4" fontId="0" fillId="0" borderId="37" xfId="0" applyNumberFormat="1" applyFont="1" applyFill="1" applyBorder="1" applyAlignment="1">
      <alignment/>
    </xf>
    <xf numFmtId="4" fontId="0" fillId="0" borderId="38" xfId="0" applyNumberFormat="1" applyFill="1" applyBorder="1" applyAlignment="1">
      <alignment/>
    </xf>
    <xf numFmtId="4" fontId="5" fillId="0" borderId="39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40" xfId="0" applyNumberFormat="1" applyFill="1" applyBorder="1" applyAlignment="1">
      <alignment/>
    </xf>
    <xf numFmtId="4" fontId="0" fillId="0" borderId="13" xfId="0" applyNumberFormat="1" applyFont="1" applyFill="1" applyBorder="1" applyAlignment="1">
      <alignment vertical="top"/>
    </xf>
    <xf numFmtId="4" fontId="0" fillId="0" borderId="40" xfId="0" applyNumberFormat="1" applyFill="1" applyBorder="1" applyAlignment="1">
      <alignment vertical="top"/>
    </xf>
    <xf numFmtId="4" fontId="0" fillId="0" borderId="35" xfId="0" applyNumberFormat="1" applyFont="1" applyFill="1" applyBorder="1" applyAlignment="1">
      <alignment vertical="top"/>
    </xf>
    <xf numFmtId="4" fontId="0" fillId="0" borderId="35" xfId="0" applyNumberFormat="1" applyFont="1" applyFill="1" applyBorder="1" applyAlignment="1">
      <alignment/>
    </xf>
    <xf numFmtId="4" fontId="0" fillId="0" borderId="36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0" fontId="5" fillId="0" borderId="32" xfId="0" applyFont="1" applyFill="1" applyBorder="1" applyAlignment="1">
      <alignment vertical="top"/>
    </xf>
    <xf numFmtId="0" fontId="5" fillId="0" borderId="33" xfId="0" applyFont="1" applyFill="1" applyBorder="1" applyAlignment="1">
      <alignment vertical="top"/>
    </xf>
    <xf numFmtId="4" fontId="5" fillId="0" borderId="39" xfId="0" applyNumberFormat="1" applyFont="1" applyFill="1" applyBorder="1" applyAlignment="1">
      <alignment vertical="top"/>
    </xf>
    <xf numFmtId="4" fontId="5" fillId="0" borderId="41" xfId="0" applyNumberFormat="1" applyFont="1" applyFill="1" applyBorder="1" applyAlignment="1">
      <alignment vertical="top"/>
    </xf>
    <xf numFmtId="0" fontId="5" fillId="0" borderId="42" xfId="0" applyFont="1" applyFill="1" applyBorder="1" applyAlignment="1">
      <alignment/>
    </xf>
    <xf numFmtId="0" fontId="5" fillId="0" borderId="43" xfId="0" applyFont="1" applyFill="1" applyBorder="1" applyAlignment="1">
      <alignment/>
    </xf>
    <xf numFmtId="4" fontId="7" fillId="0" borderId="44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/>
    </xf>
    <xf numFmtId="0" fontId="0" fillId="0" borderId="29" xfId="0" applyFill="1" applyBorder="1" applyAlignment="1">
      <alignment horizontal="right" vertical="top"/>
    </xf>
    <xf numFmtId="0" fontId="0" fillId="0" borderId="30" xfId="0" applyFill="1" applyBorder="1" applyAlignment="1">
      <alignment horizontal="right"/>
    </xf>
    <xf numFmtId="0" fontId="0" fillId="0" borderId="30" xfId="0" applyFill="1" applyBorder="1" applyAlignment="1">
      <alignment/>
    </xf>
    <xf numFmtId="0" fontId="0" fillId="0" borderId="29" xfId="0" applyFill="1" applyBorder="1" applyAlignment="1">
      <alignment horizontal="right"/>
    </xf>
    <xf numFmtId="0" fontId="0" fillId="0" borderId="29" xfId="0" applyFont="1" applyFill="1" applyBorder="1" applyAlignment="1">
      <alignment horizontal="right" vertical="top"/>
    </xf>
    <xf numFmtId="0" fontId="0" fillId="0" borderId="30" xfId="0" applyFill="1" applyBorder="1" applyAlignment="1">
      <alignment horizontal="right" vertical="top"/>
    </xf>
    <xf numFmtId="0" fontId="0" fillId="0" borderId="30" xfId="0" applyFont="1" applyFill="1" applyBorder="1" applyAlignment="1">
      <alignment horizontal="right"/>
    </xf>
    <xf numFmtId="0" fontId="0" fillId="0" borderId="34" xfId="0" applyFill="1" applyBorder="1" applyAlignment="1">
      <alignment vertical="top" wrapText="1"/>
    </xf>
    <xf numFmtId="0" fontId="0" fillId="0" borderId="35" xfId="0" applyFill="1" applyBorder="1" applyAlignment="1">
      <alignment/>
    </xf>
    <xf numFmtId="0" fontId="0" fillId="0" borderId="35" xfId="0" applyFill="1" applyBorder="1" applyAlignment="1">
      <alignment vertical="top"/>
    </xf>
    <xf numFmtId="0" fontId="0" fillId="0" borderId="36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40" xfId="0" applyFill="1" applyBorder="1" applyAlignment="1">
      <alignment vertical="top"/>
    </xf>
    <xf numFmtId="0" fontId="0" fillId="0" borderId="35" xfId="0" applyFill="1" applyBorder="1" applyAlignment="1">
      <alignment vertical="top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5" xfId="0" applyFill="1" applyBorder="1" applyAlignment="1">
      <alignment horizontal="left" vertical="top"/>
    </xf>
    <xf numFmtId="0" fontId="0" fillId="0" borderId="40" xfId="0" applyFill="1" applyBorder="1" applyAlignment="1">
      <alignment horizontal="left" vertical="top"/>
    </xf>
    <xf numFmtId="0" fontId="0" fillId="0" borderId="40" xfId="0" applyFill="1" applyBorder="1" applyAlignment="1">
      <alignment/>
    </xf>
    <xf numFmtId="0" fontId="0" fillId="0" borderId="34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5" fillId="0" borderId="45" xfId="0" applyFont="1" applyFill="1" applyBorder="1" applyAlignment="1">
      <alignment/>
    </xf>
    <xf numFmtId="0" fontId="5" fillId="0" borderId="46" xfId="0" applyFont="1" applyFill="1" applyBorder="1" applyAlignment="1">
      <alignment/>
    </xf>
    <xf numFmtId="4" fontId="1" fillId="0" borderId="47" xfId="0" applyNumberFormat="1" applyFont="1" applyFill="1" applyBorder="1" applyAlignment="1">
      <alignment horizontal="center"/>
    </xf>
    <xf numFmtId="4" fontId="1" fillId="0" borderId="43" xfId="0" applyNumberFormat="1" applyFont="1" applyFill="1" applyBorder="1" applyAlignment="1">
      <alignment horizontal="center"/>
    </xf>
    <xf numFmtId="4" fontId="0" fillId="0" borderId="48" xfId="0" applyNumberFormat="1" applyFont="1" applyFill="1" applyBorder="1" applyAlignment="1">
      <alignment vertical="top"/>
    </xf>
    <xf numFmtId="4" fontId="0" fillId="0" borderId="49" xfId="0" applyNumberFormat="1" applyFont="1" applyFill="1" applyBorder="1" applyAlignment="1">
      <alignment/>
    </xf>
    <xf numFmtId="4" fontId="0" fillId="0" borderId="49" xfId="0" applyNumberFormat="1" applyFont="1" applyFill="1" applyBorder="1" applyAlignment="1">
      <alignment vertical="top"/>
    </xf>
    <xf numFmtId="4" fontId="5" fillId="0" borderId="50" xfId="0" applyNumberFormat="1" applyFont="1" applyFill="1" applyBorder="1" applyAlignment="1">
      <alignment/>
    </xf>
    <xf numFmtId="4" fontId="0" fillId="0" borderId="51" xfId="0" applyNumberFormat="1" applyFont="1" applyFill="1" applyBorder="1" applyAlignment="1">
      <alignment/>
    </xf>
    <xf numFmtId="4" fontId="0" fillId="0" borderId="52" xfId="0" applyNumberFormat="1" applyFont="1" applyFill="1" applyBorder="1" applyAlignment="1">
      <alignment/>
    </xf>
    <xf numFmtId="4" fontId="0" fillId="0" borderId="53" xfId="0" applyNumberFormat="1" applyFont="1" applyFill="1" applyBorder="1" applyAlignment="1">
      <alignment vertical="top"/>
    </xf>
    <xf numFmtId="4" fontId="0" fillId="0" borderId="49" xfId="0" applyNumberFormat="1" applyFont="1" applyFill="1" applyBorder="1" applyAlignment="1">
      <alignment vertical="top"/>
    </xf>
    <xf numFmtId="4" fontId="0" fillId="0" borderId="49" xfId="0" applyNumberFormat="1" applyFont="1" applyFill="1" applyBorder="1" applyAlignment="1">
      <alignment/>
    </xf>
    <xf numFmtId="4" fontId="0" fillId="0" borderId="51" xfId="0" applyNumberFormat="1" applyFont="1" applyFill="1" applyBorder="1" applyAlignment="1">
      <alignment/>
    </xf>
    <xf numFmtId="4" fontId="0" fillId="0" borderId="49" xfId="0" applyNumberFormat="1" applyFill="1" applyBorder="1" applyAlignment="1">
      <alignment vertical="top"/>
    </xf>
    <xf numFmtId="4" fontId="0" fillId="0" borderId="53" xfId="0" applyNumberFormat="1" applyFill="1" applyBorder="1" applyAlignment="1">
      <alignment vertical="top"/>
    </xf>
    <xf numFmtId="4" fontId="0" fillId="0" borderId="53" xfId="0" applyNumberFormat="1" applyFill="1" applyBorder="1" applyAlignment="1">
      <alignment/>
    </xf>
    <xf numFmtId="4" fontId="5" fillId="0" borderId="50" xfId="0" applyNumberFormat="1" applyFont="1" applyFill="1" applyBorder="1" applyAlignment="1">
      <alignment vertical="top"/>
    </xf>
    <xf numFmtId="4" fontId="5" fillId="0" borderId="33" xfId="0" applyNumberFormat="1" applyFont="1" applyFill="1" applyBorder="1" applyAlignment="1">
      <alignment vertical="top"/>
    </xf>
    <xf numFmtId="4" fontId="0" fillId="0" borderId="48" xfId="0" applyNumberFormat="1" applyFont="1" applyFill="1" applyBorder="1" applyAlignment="1">
      <alignment/>
    </xf>
    <xf numFmtId="4" fontId="1" fillId="0" borderId="54" xfId="0" applyNumberFormat="1" applyFont="1" applyFill="1" applyBorder="1" applyAlignment="1">
      <alignment horizontal="center"/>
    </xf>
    <xf numFmtId="4" fontId="1" fillId="0" borderId="55" xfId="0" applyNumberFormat="1" applyFont="1" applyFill="1" applyBorder="1" applyAlignment="1">
      <alignment horizontal="center"/>
    </xf>
    <xf numFmtId="4" fontId="5" fillId="0" borderId="56" xfId="0" applyNumberFormat="1" applyFont="1" applyFill="1" applyBorder="1" applyAlignment="1">
      <alignment/>
    </xf>
    <xf numFmtId="4" fontId="7" fillId="0" borderId="57" xfId="0" applyNumberFormat="1" applyFont="1" applyFill="1" applyBorder="1" applyAlignment="1">
      <alignment horizontal="center"/>
    </xf>
    <xf numFmtId="4" fontId="5" fillId="0" borderId="46" xfId="0" applyNumberFormat="1" applyFont="1" applyFill="1" applyBorder="1" applyAlignment="1">
      <alignment/>
    </xf>
    <xf numFmtId="4" fontId="0" fillId="0" borderId="36" xfId="0" applyNumberFormat="1" applyFill="1" applyBorder="1" applyAlignment="1">
      <alignment vertical="top"/>
    </xf>
    <xf numFmtId="4" fontId="0" fillId="0" borderId="16" xfId="0" applyNumberFormat="1" applyFont="1" applyFill="1" applyBorder="1" applyAlignment="1">
      <alignment/>
    </xf>
    <xf numFmtId="4" fontId="7" fillId="0" borderId="58" xfId="0" applyNumberFormat="1" applyFont="1" applyFill="1" applyBorder="1" applyAlignment="1">
      <alignment horizontal="center"/>
    </xf>
    <xf numFmtId="4" fontId="0" fillId="0" borderId="59" xfId="0" applyNumberFormat="1" applyFont="1" applyFill="1" applyBorder="1" applyAlignment="1">
      <alignment horizontal="right"/>
    </xf>
    <xf numFmtId="4" fontId="0" fillId="0" borderId="60" xfId="0" applyNumberFormat="1" applyFont="1" applyFill="1" applyBorder="1" applyAlignment="1">
      <alignment horizontal="right"/>
    </xf>
    <xf numFmtId="4" fontId="5" fillId="0" borderId="61" xfId="0" applyNumberFormat="1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41" xfId="0" applyFont="1" applyFill="1" applyBorder="1" applyAlignment="1">
      <alignment vertical="center" wrapText="1"/>
    </xf>
    <xf numFmtId="4" fontId="6" fillId="0" borderId="39" xfId="0" applyNumberFormat="1" applyFont="1" applyFill="1" applyBorder="1" applyAlignment="1">
      <alignment/>
    </xf>
    <xf numFmtId="4" fontId="6" fillId="0" borderId="19" xfId="0" applyNumberFormat="1" applyFont="1" applyFill="1" applyBorder="1" applyAlignment="1">
      <alignment/>
    </xf>
    <xf numFmtId="4" fontId="5" fillId="0" borderId="62" xfId="0" applyNumberFormat="1" applyFont="1" applyFill="1" applyBorder="1" applyAlignment="1">
      <alignment horizontal="center"/>
    </xf>
    <xf numFmtId="4" fontId="5" fillId="0" borderId="59" xfId="0" applyNumberFormat="1" applyFont="1" applyFill="1" applyBorder="1" applyAlignment="1">
      <alignment horizontal="center"/>
    </xf>
    <xf numFmtId="4" fontId="5" fillId="0" borderId="63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9"/>
  <sheetViews>
    <sheetView tabSelected="1" zoomScaleSheetLayoutView="85" zoomScalePageLayoutView="0" workbookViewId="0" topLeftCell="A1">
      <selection activeCell="L1" sqref="L1"/>
    </sheetView>
  </sheetViews>
  <sheetFormatPr defaultColWidth="9.00390625" defaultRowHeight="12.75"/>
  <cols>
    <col min="1" max="1" width="6.75390625" style="11" customWidth="1"/>
    <col min="2" max="2" width="42.75390625" style="11" customWidth="1"/>
    <col min="3" max="12" width="9.875" style="12" customWidth="1"/>
    <col min="13" max="16384" width="9.125" style="11" customWidth="1"/>
  </cols>
  <sheetData>
    <row r="1" spans="1:12" s="43" customFormat="1" ht="15.75">
      <c r="A1" s="13" t="s">
        <v>82</v>
      </c>
      <c r="C1" s="44"/>
      <c r="D1" s="14" t="s">
        <v>19</v>
      </c>
      <c r="E1" s="44"/>
      <c r="L1" s="139" t="s">
        <v>83</v>
      </c>
    </row>
    <row r="2" spans="3:12" s="45" customFormat="1" ht="15" thickBot="1"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s="48" customFormat="1" ht="12.75" customHeight="1">
      <c r="A3" s="47" t="s">
        <v>20</v>
      </c>
      <c r="B3" s="101" t="s">
        <v>1</v>
      </c>
      <c r="C3" s="136" t="s">
        <v>59</v>
      </c>
      <c r="D3" s="137"/>
      <c r="E3" s="138" t="s">
        <v>80</v>
      </c>
      <c r="F3" s="138"/>
      <c r="G3" s="138"/>
      <c r="H3" s="138"/>
      <c r="I3" s="138"/>
      <c r="J3" s="138"/>
      <c r="K3" s="138"/>
      <c r="L3" s="137"/>
    </row>
    <row r="4" spans="1:12" s="48" customFormat="1" ht="12.75" customHeight="1" thickBot="1">
      <c r="A4" s="49" t="s">
        <v>0</v>
      </c>
      <c r="B4" s="102"/>
      <c r="C4" s="78" t="s">
        <v>70</v>
      </c>
      <c r="D4" s="124" t="s">
        <v>71</v>
      </c>
      <c r="E4" s="103" t="s">
        <v>72</v>
      </c>
      <c r="F4" s="103" t="s">
        <v>73</v>
      </c>
      <c r="G4" s="104" t="s">
        <v>74</v>
      </c>
      <c r="H4" s="122" t="s">
        <v>75</v>
      </c>
      <c r="I4" s="104" t="s">
        <v>76</v>
      </c>
      <c r="J4" s="122" t="s">
        <v>77</v>
      </c>
      <c r="K4" s="122" t="s">
        <v>78</v>
      </c>
      <c r="L4" s="121" t="s">
        <v>79</v>
      </c>
    </row>
    <row r="5" spans="1:12" s="48" customFormat="1" ht="12.75" customHeight="1" thickBot="1">
      <c r="A5" s="51">
        <v>501</v>
      </c>
      <c r="B5" s="52" t="s">
        <v>2</v>
      </c>
      <c r="C5" s="28">
        <f>SUM(C6:C11)</f>
        <v>338</v>
      </c>
      <c r="D5" s="125">
        <f>SUM(D6:D11)</f>
        <v>292.69</v>
      </c>
      <c r="E5" s="123">
        <f>SUM(E6:E11)</f>
        <v>4.699999999999999</v>
      </c>
      <c r="F5" s="1">
        <f>SUM(F6:F11)</f>
        <v>1.74</v>
      </c>
      <c r="G5" s="1">
        <f aca="true" t="shared" si="0" ref="G5:L5">SUM(G6:G11)</f>
        <v>6.3</v>
      </c>
      <c r="H5" s="1">
        <f t="shared" si="0"/>
        <v>0.05</v>
      </c>
      <c r="I5" s="1">
        <f t="shared" si="0"/>
        <v>47.38</v>
      </c>
      <c r="J5" s="1">
        <f t="shared" si="0"/>
        <v>54.06</v>
      </c>
      <c r="K5" s="1">
        <f t="shared" si="0"/>
        <v>0</v>
      </c>
      <c r="L5" s="62">
        <f t="shared" si="0"/>
        <v>178.46</v>
      </c>
    </row>
    <row r="6" spans="1:12" ht="12.75" customHeight="1">
      <c r="A6" s="80" t="s">
        <v>3</v>
      </c>
      <c r="B6" s="87" t="s">
        <v>36</v>
      </c>
      <c r="C6" s="29">
        <v>50</v>
      </c>
      <c r="D6" s="54">
        <f aca="true" t="shared" si="1" ref="D6:D11">E6+F6+G6+H6+I6+J6+K6+L6</f>
        <v>142.06</v>
      </c>
      <c r="E6" s="16"/>
      <c r="F6" s="53"/>
      <c r="G6" s="105"/>
      <c r="H6" s="105">
        <v>0.05</v>
      </c>
      <c r="I6" s="105"/>
      <c r="J6" s="105">
        <v>1.89</v>
      </c>
      <c r="K6" s="105"/>
      <c r="L6" s="54">
        <v>140.12</v>
      </c>
    </row>
    <row r="7" spans="1:12" ht="12.75" customHeight="1">
      <c r="A7" s="81"/>
      <c r="B7" s="88" t="s">
        <v>37</v>
      </c>
      <c r="C7" s="30">
        <v>80</v>
      </c>
      <c r="D7" s="67">
        <f t="shared" si="1"/>
        <v>3.24</v>
      </c>
      <c r="E7" s="17"/>
      <c r="F7" s="55"/>
      <c r="G7" s="106"/>
      <c r="H7" s="106"/>
      <c r="I7" s="106"/>
      <c r="J7" s="106"/>
      <c r="K7" s="106"/>
      <c r="L7" s="56">
        <v>3.24</v>
      </c>
    </row>
    <row r="8" spans="1:12" ht="12.75" customHeight="1">
      <c r="A8" s="81"/>
      <c r="B8" s="88" t="s">
        <v>38</v>
      </c>
      <c r="C8" s="30">
        <v>50</v>
      </c>
      <c r="D8" s="126">
        <f t="shared" si="1"/>
        <v>60.940000000000005</v>
      </c>
      <c r="E8" s="17">
        <v>0.67</v>
      </c>
      <c r="F8" s="55">
        <v>1.74</v>
      </c>
      <c r="G8" s="106">
        <v>6.3</v>
      </c>
      <c r="H8" s="106"/>
      <c r="I8" s="106">
        <v>47.38</v>
      </c>
      <c r="J8" s="106"/>
      <c r="K8" s="106"/>
      <c r="L8" s="56">
        <v>4.85</v>
      </c>
    </row>
    <row r="9" spans="1:12" ht="12.75" customHeight="1">
      <c r="A9" s="81"/>
      <c r="B9" s="89" t="s">
        <v>39</v>
      </c>
      <c r="C9" s="31">
        <v>50</v>
      </c>
      <c r="D9" s="58">
        <f t="shared" si="1"/>
        <v>23.34</v>
      </c>
      <c r="E9" s="18">
        <v>1.25</v>
      </c>
      <c r="F9" s="57"/>
      <c r="G9" s="107"/>
      <c r="H9" s="107"/>
      <c r="I9" s="107"/>
      <c r="J9" s="107"/>
      <c r="K9" s="107"/>
      <c r="L9" s="58">
        <v>22.09</v>
      </c>
    </row>
    <row r="10" spans="1:12" ht="12.75" customHeight="1">
      <c r="A10" s="81"/>
      <c r="B10" s="88" t="s">
        <v>40</v>
      </c>
      <c r="C10" s="30">
        <v>18</v>
      </c>
      <c r="D10" s="58">
        <f t="shared" si="1"/>
        <v>10.94</v>
      </c>
      <c r="E10" s="17">
        <v>2.78</v>
      </c>
      <c r="F10" s="55"/>
      <c r="G10" s="106"/>
      <c r="H10" s="106"/>
      <c r="I10" s="106"/>
      <c r="J10" s="106"/>
      <c r="K10" s="106"/>
      <c r="L10" s="56">
        <v>8.16</v>
      </c>
    </row>
    <row r="11" spans="1:12" ht="12.75" customHeight="1" thickBot="1">
      <c r="A11" s="81"/>
      <c r="B11" s="88" t="s">
        <v>41</v>
      </c>
      <c r="C11" s="30">
        <v>90</v>
      </c>
      <c r="D11" s="67">
        <f t="shared" si="1"/>
        <v>52.17</v>
      </c>
      <c r="E11" s="17"/>
      <c r="F11" s="55"/>
      <c r="G11" s="106"/>
      <c r="H11" s="106"/>
      <c r="I11" s="106"/>
      <c r="J11" s="106">
        <v>52.17</v>
      </c>
      <c r="K11" s="106"/>
      <c r="L11" s="56"/>
    </row>
    <row r="12" spans="1:12" s="48" customFormat="1" ht="12.75" customHeight="1" thickBot="1">
      <c r="A12" s="51">
        <v>502</v>
      </c>
      <c r="B12" s="52" t="s">
        <v>4</v>
      </c>
      <c r="C12" s="33">
        <f aca="true" t="shared" si="2" ref="C12:L12">SUM(C13:C15)</f>
        <v>760</v>
      </c>
      <c r="D12" s="62">
        <f t="shared" si="2"/>
        <v>757.56</v>
      </c>
      <c r="E12" s="20">
        <f t="shared" si="2"/>
        <v>0</v>
      </c>
      <c r="F12" s="3">
        <f t="shared" si="2"/>
        <v>0</v>
      </c>
      <c r="G12" s="3">
        <f t="shared" si="2"/>
        <v>0</v>
      </c>
      <c r="H12" s="3">
        <f t="shared" si="2"/>
        <v>0</v>
      </c>
      <c r="I12" s="3">
        <f t="shared" si="2"/>
        <v>0</v>
      </c>
      <c r="J12" s="3">
        <f t="shared" si="2"/>
        <v>0</v>
      </c>
      <c r="K12" s="3">
        <f t="shared" si="2"/>
        <v>0</v>
      </c>
      <c r="L12" s="62">
        <f t="shared" si="2"/>
        <v>757.56</v>
      </c>
    </row>
    <row r="13" spans="1:12" ht="12.75" customHeight="1">
      <c r="A13" s="81" t="s">
        <v>3</v>
      </c>
      <c r="B13" s="88" t="s">
        <v>21</v>
      </c>
      <c r="C13" s="30">
        <v>330</v>
      </c>
      <c r="D13" s="56">
        <f>E13+F13+G13+H13+I13+J13+K13+L13</f>
        <v>261.09</v>
      </c>
      <c r="E13" s="17"/>
      <c r="F13" s="55"/>
      <c r="G13" s="106"/>
      <c r="H13" s="106"/>
      <c r="I13" s="106"/>
      <c r="J13" s="106"/>
      <c r="K13" s="106"/>
      <c r="L13" s="56">
        <v>261.09</v>
      </c>
    </row>
    <row r="14" spans="1:12" ht="12.75" customHeight="1">
      <c r="A14" s="82"/>
      <c r="B14" s="90" t="s">
        <v>23</v>
      </c>
      <c r="C14" s="32">
        <v>10</v>
      </c>
      <c r="D14" s="56">
        <f>E14+F14+G14+H14+I14+J14+K14+L14</f>
        <v>7.91</v>
      </c>
      <c r="E14" s="19"/>
      <c r="F14" s="42"/>
      <c r="G14" s="109"/>
      <c r="H14" s="109"/>
      <c r="I14" s="109"/>
      <c r="J14" s="109"/>
      <c r="K14" s="109"/>
      <c r="L14" s="59">
        <v>7.91</v>
      </c>
    </row>
    <row r="15" spans="1:12" ht="12.75" customHeight="1" thickBot="1">
      <c r="A15" s="82"/>
      <c r="B15" s="91" t="s">
        <v>22</v>
      </c>
      <c r="C15" s="34">
        <v>420</v>
      </c>
      <c r="D15" s="56">
        <f>E15+F15+G15+H15+I15+J15+K15+L15</f>
        <v>488.56</v>
      </c>
      <c r="E15" s="21"/>
      <c r="F15" s="60"/>
      <c r="G15" s="110"/>
      <c r="H15" s="110"/>
      <c r="I15" s="110"/>
      <c r="J15" s="110"/>
      <c r="K15" s="110"/>
      <c r="L15" s="61">
        <v>488.56</v>
      </c>
    </row>
    <row r="16" spans="1:12" s="64" customFormat="1" ht="12.75" customHeight="1" thickBot="1">
      <c r="A16" s="51">
        <v>511</v>
      </c>
      <c r="B16" s="52" t="s">
        <v>5</v>
      </c>
      <c r="C16" s="33">
        <f aca="true" t="shared" si="3" ref="C16:L16">SUM(C17:C19)</f>
        <v>30</v>
      </c>
      <c r="D16" s="62">
        <f t="shared" si="3"/>
        <v>110.53</v>
      </c>
      <c r="E16" s="20">
        <f t="shared" si="3"/>
        <v>0</v>
      </c>
      <c r="F16" s="3">
        <f t="shared" si="3"/>
        <v>0</v>
      </c>
      <c r="G16" s="3">
        <f t="shared" si="3"/>
        <v>0</v>
      </c>
      <c r="H16" s="3">
        <f t="shared" si="3"/>
        <v>5.57</v>
      </c>
      <c r="I16" s="3">
        <f t="shared" si="3"/>
        <v>0</v>
      </c>
      <c r="J16" s="3">
        <f t="shared" si="3"/>
        <v>0</v>
      </c>
      <c r="K16" s="3">
        <f t="shared" si="3"/>
        <v>0</v>
      </c>
      <c r="L16" s="62">
        <f t="shared" si="3"/>
        <v>104.96000000000001</v>
      </c>
    </row>
    <row r="17" spans="1:12" ht="12.75" customHeight="1">
      <c r="A17" s="83" t="s">
        <v>3</v>
      </c>
      <c r="B17" s="89" t="s">
        <v>25</v>
      </c>
      <c r="C17" s="31">
        <v>13</v>
      </c>
      <c r="D17" s="58">
        <f>E17+F17+G17+H17+I17+J17+K17+L17</f>
        <v>74.98</v>
      </c>
      <c r="E17" s="18"/>
      <c r="F17" s="57"/>
      <c r="G17" s="107"/>
      <c r="H17" s="107"/>
      <c r="I17" s="107"/>
      <c r="J17" s="107"/>
      <c r="K17" s="107"/>
      <c r="L17" s="58">
        <v>74.98</v>
      </c>
    </row>
    <row r="18" spans="1:12" ht="12.75" customHeight="1">
      <c r="A18" s="81"/>
      <c r="B18" s="92" t="s">
        <v>24</v>
      </c>
      <c r="C18" s="36">
        <v>12</v>
      </c>
      <c r="D18" s="58">
        <f>E18+F18+G18+H18+I18+J18+K18+L18</f>
        <v>9.91</v>
      </c>
      <c r="E18" s="23"/>
      <c r="F18" s="66"/>
      <c r="G18" s="111"/>
      <c r="H18" s="111"/>
      <c r="I18" s="111"/>
      <c r="J18" s="111"/>
      <c r="K18" s="111"/>
      <c r="L18" s="67">
        <v>9.91</v>
      </c>
    </row>
    <row r="19" spans="1:12" ht="12.75" customHeight="1" thickBot="1">
      <c r="A19" s="82"/>
      <c r="B19" s="90" t="s">
        <v>26</v>
      </c>
      <c r="C19" s="32">
        <v>5</v>
      </c>
      <c r="D19" s="58">
        <f>E19+F19+G19+H19+I19+J19+K19+L19</f>
        <v>25.64</v>
      </c>
      <c r="E19" s="19"/>
      <c r="F19" s="42"/>
      <c r="G19" s="109"/>
      <c r="H19" s="109">
        <v>5.57</v>
      </c>
      <c r="I19" s="109"/>
      <c r="J19" s="109"/>
      <c r="K19" s="109"/>
      <c r="L19" s="59">
        <v>20.07</v>
      </c>
    </row>
    <row r="20" spans="1:12" ht="12.75" customHeight="1" thickBot="1">
      <c r="A20" s="51">
        <v>512</v>
      </c>
      <c r="B20" s="52" t="s">
        <v>6</v>
      </c>
      <c r="C20" s="33">
        <v>100</v>
      </c>
      <c r="D20" s="62">
        <f>E20+F20+G20+H20+I20+J20+K20+L20</f>
        <v>99.64</v>
      </c>
      <c r="E20" s="20">
        <v>70.1</v>
      </c>
      <c r="F20" s="3"/>
      <c r="G20" s="108"/>
      <c r="H20" s="108"/>
      <c r="I20" s="108">
        <v>26.12</v>
      </c>
      <c r="J20" s="108">
        <v>0.37</v>
      </c>
      <c r="K20" s="108"/>
      <c r="L20" s="62">
        <v>3.05</v>
      </c>
    </row>
    <row r="21" spans="1:12" ht="12.75" customHeight="1" thickBot="1">
      <c r="A21" s="51">
        <v>513</v>
      </c>
      <c r="B21" s="52" t="s">
        <v>42</v>
      </c>
      <c r="C21" s="33">
        <v>70</v>
      </c>
      <c r="D21" s="62">
        <f>E21+F21+G21+H21+I21+J21+K21+L21</f>
        <v>48.50000000000001</v>
      </c>
      <c r="E21" s="20"/>
      <c r="F21" s="3">
        <v>3.59</v>
      </c>
      <c r="G21" s="108">
        <v>7.72</v>
      </c>
      <c r="H21" s="108"/>
      <c r="I21" s="108">
        <v>35.14</v>
      </c>
      <c r="J21" s="108">
        <v>0.24</v>
      </c>
      <c r="K21" s="108"/>
      <c r="L21" s="62">
        <v>1.81</v>
      </c>
    </row>
    <row r="22" spans="1:12" s="48" customFormat="1" ht="12.75" customHeight="1" thickBot="1">
      <c r="A22" s="51">
        <v>518</v>
      </c>
      <c r="B22" s="52" t="s">
        <v>7</v>
      </c>
      <c r="C22" s="33">
        <f>SUM(C23:C32)</f>
        <v>3068</v>
      </c>
      <c r="D22" s="62">
        <f>SUM(D23:D32)</f>
        <v>3255.5399999999995</v>
      </c>
      <c r="E22" s="20">
        <f>SUM(E23:E32)</f>
        <v>1021.9399999999999</v>
      </c>
      <c r="F22" s="3">
        <f>SUM(F23:F32)</f>
        <v>221.77</v>
      </c>
      <c r="G22" s="3">
        <f aca="true" t="shared" si="4" ref="G22:L22">SUM(G23:G32)</f>
        <v>20.540000000000003</v>
      </c>
      <c r="H22" s="3">
        <f t="shared" si="4"/>
        <v>230.53</v>
      </c>
      <c r="I22" s="3">
        <f t="shared" si="4"/>
        <v>1344.81</v>
      </c>
      <c r="J22" s="3">
        <f t="shared" si="4"/>
        <v>59.269999999999996</v>
      </c>
      <c r="K22" s="3">
        <f t="shared" si="4"/>
        <v>0</v>
      </c>
      <c r="L22" s="3">
        <f t="shared" si="4"/>
        <v>356.68</v>
      </c>
    </row>
    <row r="23" spans="1:12" s="48" customFormat="1" ht="12.75" customHeight="1">
      <c r="A23" s="84" t="s">
        <v>3</v>
      </c>
      <c r="B23" s="93" t="s">
        <v>43</v>
      </c>
      <c r="C23" s="37">
        <v>10</v>
      </c>
      <c r="D23" s="68">
        <f>E23+F23+G23+H23+I23+J23+K23+L23</f>
        <v>11.78</v>
      </c>
      <c r="E23" s="24"/>
      <c r="F23" s="6"/>
      <c r="G23" s="112"/>
      <c r="H23" s="112"/>
      <c r="I23" s="112"/>
      <c r="J23" s="112"/>
      <c r="K23" s="112"/>
      <c r="L23" s="68">
        <v>11.78</v>
      </c>
    </row>
    <row r="24" spans="1:12" s="48" customFormat="1" ht="12.75" customHeight="1">
      <c r="A24" s="49"/>
      <c r="B24" s="94" t="s">
        <v>49</v>
      </c>
      <c r="C24" s="38">
        <v>210</v>
      </c>
      <c r="D24" s="68">
        <f aca="true" t="shared" si="5" ref="D24:D32">E24+F24+G24+H24+I24+J24+K24+L24</f>
        <v>187.76000000000002</v>
      </c>
      <c r="E24" s="25"/>
      <c r="F24" s="7"/>
      <c r="G24" s="113"/>
      <c r="H24" s="113">
        <v>185.96</v>
      </c>
      <c r="I24" s="113"/>
      <c r="J24" s="113">
        <v>1.8</v>
      </c>
      <c r="K24" s="113"/>
      <c r="L24" s="69"/>
    </row>
    <row r="25" spans="1:12" s="48" customFormat="1" ht="12.75" customHeight="1">
      <c r="A25" s="49"/>
      <c r="B25" s="94" t="s">
        <v>68</v>
      </c>
      <c r="C25" s="38">
        <v>2550</v>
      </c>
      <c r="D25" s="68">
        <f t="shared" si="5"/>
        <v>2801.17</v>
      </c>
      <c r="E25" s="25">
        <v>972.53</v>
      </c>
      <c r="F25" s="7">
        <v>221.77</v>
      </c>
      <c r="G25" s="113">
        <v>16.76</v>
      </c>
      <c r="H25" s="113">
        <v>23.13</v>
      </c>
      <c r="I25" s="113">
        <v>1344.81</v>
      </c>
      <c r="J25" s="113"/>
      <c r="K25" s="113"/>
      <c r="L25" s="69">
        <v>222.17</v>
      </c>
    </row>
    <row r="26" spans="1:12" s="48" customFormat="1" ht="12.75" customHeight="1">
      <c r="A26" s="49"/>
      <c r="B26" s="94" t="s">
        <v>69</v>
      </c>
      <c r="C26" s="38">
        <v>5</v>
      </c>
      <c r="D26" s="68">
        <f t="shared" si="5"/>
        <v>57.47</v>
      </c>
      <c r="E26" s="25"/>
      <c r="F26" s="7"/>
      <c r="G26" s="113"/>
      <c r="H26" s="113"/>
      <c r="I26" s="113"/>
      <c r="J26" s="113">
        <v>57.47</v>
      </c>
      <c r="K26" s="113"/>
      <c r="L26" s="69"/>
    </row>
    <row r="27" spans="1:12" s="48" customFormat="1" ht="12.75" customHeight="1">
      <c r="A27" s="49"/>
      <c r="B27" s="94" t="s">
        <v>44</v>
      </c>
      <c r="C27" s="38">
        <v>40</v>
      </c>
      <c r="D27" s="68">
        <f t="shared" si="5"/>
        <v>0</v>
      </c>
      <c r="E27" s="25"/>
      <c r="F27" s="7"/>
      <c r="G27" s="113"/>
      <c r="H27" s="113"/>
      <c r="I27" s="113"/>
      <c r="J27" s="113"/>
      <c r="K27" s="113"/>
      <c r="L27" s="69"/>
    </row>
    <row r="28" spans="1:12" s="48" customFormat="1" ht="12.75" customHeight="1">
      <c r="A28" s="49"/>
      <c r="B28" s="95" t="s">
        <v>45</v>
      </c>
      <c r="C28" s="39">
        <v>32</v>
      </c>
      <c r="D28" s="68">
        <f t="shared" si="5"/>
        <v>29.14</v>
      </c>
      <c r="E28" s="26"/>
      <c r="F28" s="8"/>
      <c r="G28" s="114"/>
      <c r="H28" s="114"/>
      <c r="I28" s="114"/>
      <c r="J28" s="114"/>
      <c r="K28" s="114"/>
      <c r="L28" s="70">
        <v>29.14</v>
      </c>
    </row>
    <row r="29" spans="1:12" s="48" customFormat="1" ht="12.75" customHeight="1">
      <c r="A29" s="49"/>
      <c r="B29" s="94" t="s">
        <v>48</v>
      </c>
      <c r="C29" s="38">
        <v>60</v>
      </c>
      <c r="D29" s="68">
        <f t="shared" si="5"/>
        <v>51.21</v>
      </c>
      <c r="E29" s="25">
        <v>21.63</v>
      </c>
      <c r="F29" s="7"/>
      <c r="G29" s="113">
        <v>3.78</v>
      </c>
      <c r="H29" s="113">
        <v>21.44</v>
      </c>
      <c r="I29" s="113"/>
      <c r="J29" s="113"/>
      <c r="K29" s="113"/>
      <c r="L29" s="69">
        <v>4.36</v>
      </c>
    </row>
    <row r="30" spans="1:12" s="48" customFormat="1" ht="12.75" customHeight="1">
      <c r="A30" s="49"/>
      <c r="B30" s="94" t="s">
        <v>46</v>
      </c>
      <c r="C30" s="38">
        <v>90</v>
      </c>
      <c r="D30" s="68">
        <f t="shared" si="5"/>
        <v>47.91</v>
      </c>
      <c r="E30" s="25">
        <v>27.78</v>
      </c>
      <c r="F30" s="7"/>
      <c r="G30" s="113"/>
      <c r="H30" s="113"/>
      <c r="I30" s="113"/>
      <c r="J30" s="113"/>
      <c r="K30" s="113"/>
      <c r="L30" s="69">
        <v>20.13</v>
      </c>
    </row>
    <row r="31" spans="1:12" s="48" customFormat="1" ht="12.75" customHeight="1">
      <c r="A31" s="49"/>
      <c r="B31" s="94" t="s">
        <v>47</v>
      </c>
      <c r="C31" s="38">
        <v>4</v>
      </c>
      <c r="D31" s="68">
        <f t="shared" si="5"/>
        <v>2.1</v>
      </c>
      <c r="E31" s="25"/>
      <c r="F31" s="7"/>
      <c r="G31" s="113"/>
      <c r="H31" s="113"/>
      <c r="I31" s="113"/>
      <c r="J31" s="113"/>
      <c r="K31" s="113"/>
      <c r="L31" s="69">
        <v>2.1</v>
      </c>
    </row>
    <row r="32" spans="1:12" s="48" customFormat="1" ht="12.75" customHeight="1" thickBot="1">
      <c r="A32" s="49"/>
      <c r="B32" s="94" t="s">
        <v>66</v>
      </c>
      <c r="C32" s="38">
        <v>67</v>
      </c>
      <c r="D32" s="68">
        <f t="shared" si="5"/>
        <v>67</v>
      </c>
      <c r="E32" s="25"/>
      <c r="F32" s="7"/>
      <c r="G32" s="113"/>
      <c r="H32" s="113"/>
      <c r="I32" s="113"/>
      <c r="J32" s="113"/>
      <c r="K32" s="113"/>
      <c r="L32" s="69">
        <v>67</v>
      </c>
    </row>
    <row r="33" spans="1:12" s="48" customFormat="1" ht="12.75" customHeight="1" thickBot="1">
      <c r="A33" s="51">
        <v>521</v>
      </c>
      <c r="B33" s="52" t="s">
        <v>8</v>
      </c>
      <c r="C33" s="33">
        <f>SUM(C34:C35)</f>
        <v>3355</v>
      </c>
      <c r="D33" s="62">
        <f>SUM(D34:D35)</f>
        <v>3366.45</v>
      </c>
      <c r="E33" s="20">
        <f>SUM(E34:E35)</f>
        <v>699.54</v>
      </c>
      <c r="F33" s="3">
        <f>SUM(F34:F35)</f>
        <v>6.8</v>
      </c>
      <c r="G33" s="3">
        <f aca="true" t="shared" si="6" ref="G33:L33">SUM(G34:G35)</f>
        <v>18</v>
      </c>
      <c r="H33" s="3">
        <f t="shared" si="6"/>
        <v>238.01</v>
      </c>
      <c r="I33" s="3">
        <f t="shared" si="6"/>
        <v>36.01</v>
      </c>
      <c r="J33" s="3">
        <f t="shared" si="6"/>
        <v>16.18</v>
      </c>
      <c r="K33" s="3">
        <f t="shared" si="6"/>
        <v>0</v>
      </c>
      <c r="L33" s="62">
        <f t="shared" si="6"/>
        <v>2351.91</v>
      </c>
    </row>
    <row r="34" spans="1:12" ht="12.75" customHeight="1">
      <c r="A34" s="85" t="s">
        <v>3</v>
      </c>
      <c r="B34" s="96" t="s">
        <v>50</v>
      </c>
      <c r="C34" s="31">
        <v>3230</v>
      </c>
      <c r="D34" s="58">
        <f>E34+F34+G34+H34+I34+J34+K34+L34</f>
        <v>3224.3199999999997</v>
      </c>
      <c r="E34" s="18">
        <v>676.49</v>
      </c>
      <c r="F34" s="2"/>
      <c r="G34" s="115"/>
      <c r="H34" s="115">
        <v>195.92</v>
      </c>
      <c r="I34" s="115"/>
      <c r="J34" s="115"/>
      <c r="K34" s="115"/>
      <c r="L34" s="68">
        <v>2351.91</v>
      </c>
    </row>
    <row r="35" spans="1:12" ht="12.75" customHeight="1" thickBot="1">
      <c r="A35" s="85"/>
      <c r="B35" s="97" t="s">
        <v>51</v>
      </c>
      <c r="C35" s="36">
        <v>125</v>
      </c>
      <c r="D35" s="67">
        <f>E35+F35+G35+H35+I35+J35+K35+L35</f>
        <v>142.13</v>
      </c>
      <c r="E35" s="23">
        <v>23.05</v>
      </c>
      <c r="F35" s="5">
        <v>6.8</v>
      </c>
      <c r="G35" s="116">
        <v>18</v>
      </c>
      <c r="H35" s="116">
        <v>42.09</v>
      </c>
      <c r="I35" s="116">
        <v>36.01</v>
      </c>
      <c r="J35" s="116">
        <v>16.18</v>
      </c>
      <c r="K35" s="116"/>
      <c r="L35" s="67"/>
    </row>
    <row r="36" spans="1:12" s="48" customFormat="1" ht="12.75" customHeight="1" thickBot="1">
      <c r="A36" s="51">
        <v>524</v>
      </c>
      <c r="B36" s="52" t="s">
        <v>9</v>
      </c>
      <c r="C36" s="33">
        <f>SUM(C37:C38)</f>
        <v>1101</v>
      </c>
      <c r="D36" s="62">
        <f>SUM(D37:D38)</f>
        <v>1049.74</v>
      </c>
      <c r="E36" s="20">
        <f>SUM(E37:E38)</f>
        <v>217.43</v>
      </c>
      <c r="F36" s="3">
        <f>SUM(F37:F38)</f>
        <v>0</v>
      </c>
      <c r="G36" s="3">
        <f aca="true" t="shared" si="7" ref="G36:L36">SUM(G37:G38)</f>
        <v>0</v>
      </c>
      <c r="H36" s="3">
        <f t="shared" si="7"/>
        <v>66.61</v>
      </c>
      <c r="I36" s="3">
        <f t="shared" si="7"/>
        <v>0</v>
      </c>
      <c r="J36" s="3">
        <f t="shared" si="7"/>
        <v>0</v>
      </c>
      <c r="K36" s="3">
        <f t="shared" si="7"/>
        <v>0</v>
      </c>
      <c r="L36" s="62">
        <f t="shared" si="7"/>
        <v>765.7</v>
      </c>
    </row>
    <row r="37" spans="1:12" s="48" customFormat="1" ht="12.75" customHeight="1">
      <c r="A37" s="86" t="s">
        <v>3</v>
      </c>
      <c r="B37" s="94" t="s">
        <v>27</v>
      </c>
      <c r="C37" s="38">
        <v>809</v>
      </c>
      <c r="D37" s="69">
        <f>E37+F37+G37+H37+I37+J37+K37+L37</f>
        <v>778.51</v>
      </c>
      <c r="E37" s="25">
        <v>159.88</v>
      </c>
      <c r="F37" s="7"/>
      <c r="G37" s="113"/>
      <c r="H37" s="113">
        <v>48.98</v>
      </c>
      <c r="I37" s="113"/>
      <c r="J37" s="113"/>
      <c r="K37" s="113"/>
      <c r="L37" s="69">
        <v>569.65</v>
      </c>
    </row>
    <row r="38" spans="1:12" ht="12.75" customHeight="1" thickBot="1">
      <c r="A38" s="82"/>
      <c r="B38" s="98" t="s">
        <v>28</v>
      </c>
      <c r="C38" s="35">
        <v>292</v>
      </c>
      <c r="D38" s="65">
        <f>E38+F38+G38+H38+I38+J38+K38+L38</f>
        <v>271.23</v>
      </c>
      <c r="E38" s="22">
        <v>57.55</v>
      </c>
      <c r="F38" s="4"/>
      <c r="G38" s="117"/>
      <c r="H38" s="117">
        <v>17.63</v>
      </c>
      <c r="I38" s="117"/>
      <c r="J38" s="117"/>
      <c r="K38" s="117"/>
      <c r="L38" s="65">
        <v>196.05</v>
      </c>
    </row>
    <row r="39" spans="1:12" s="48" customFormat="1" ht="12.75" customHeight="1" thickBot="1">
      <c r="A39" s="51">
        <v>525</v>
      </c>
      <c r="B39" s="52" t="s">
        <v>52</v>
      </c>
      <c r="C39" s="33">
        <v>46</v>
      </c>
      <c r="D39" s="62">
        <f>E39+F39+G39+H39+I39+J39+K39+L39</f>
        <v>44.400000000000006</v>
      </c>
      <c r="E39" s="20">
        <v>10.8</v>
      </c>
      <c r="F39" s="3"/>
      <c r="G39" s="108"/>
      <c r="H39" s="108"/>
      <c r="I39" s="108"/>
      <c r="J39" s="108"/>
      <c r="K39" s="108"/>
      <c r="L39" s="62">
        <v>33.6</v>
      </c>
    </row>
    <row r="40" spans="1:12" s="48" customFormat="1" ht="12.75" customHeight="1" thickBot="1">
      <c r="A40" s="51">
        <v>527</v>
      </c>
      <c r="B40" s="52" t="s">
        <v>10</v>
      </c>
      <c r="C40" s="33">
        <v>127</v>
      </c>
      <c r="D40" s="62">
        <f aca="true" t="shared" si="8" ref="D40:D49">E40+F40+G40+H40+I40+J40+K40+L40</f>
        <v>124.38</v>
      </c>
      <c r="E40" s="20"/>
      <c r="F40" s="3"/>
      <c r="G40" s="108"/>
      <c r="H40" s="108"/>
      <c r="I40" s="108"/>
      <c r="J40" s="108"/>
      <c r="K40" s="108"/>
      <c r="L40" s="62">
        <v>124.38</v>
      </c>
    </row>
    <row r="41" spans="1:12" s="48" customFormat="1" ht="12.75" customHeight="1" thickBot="1">
      <c r="A41" s="51">
        <v>531</v>
      </c>
      <c r="B41" s="52" t="s">
        <v>53</v>
      </c>
      <c r="C41" s="33">
        <v>5</v>
      </c>
      <c r="D41" s="62">
        <f t="shared" si="8"/>
        <v>4.18</v>
      </c>
      <c r="E41" s="20">
        <v>3.3</v>
      </c>
      <c r="F41" s="3"/>
      <c r="G41" s="108"/>
      <c r="H41" s="108"/>
      <c r="I41" s="108"/>
      <c r="J41" s="108"/>
      <c r="K41" s="108"/>
      <c r="L41" s="62">
        <v>0.88</v>
      </c>
    </row>
    <row r="42" spans="1:12" s="48" customFormat="1" ht="12.75" customHeight="1" thickBot="1">
      <c r="A42" s="51">
        <v>538</v>
      </c>
      <c r="B42" s="52" t="s">
        <v>16</v>
      </c>
      <c r="C42" s="33">
        <v>2</v>
      </c>
      <c r="D42" s="62">
        <f t="shared" si="8"/>
        <v>1.08</v>
      </c>
      <c r="E42" s="20"/>
      <c r="F42" s="3"/>
      <c r="G42" s="108"/>
      <c r="H42" s="108"/>
      <c r="I42" s="108">
        <v>1</v>
      </c>
      <c r="J42" s="108"/>
      <c r="K42" s="108"/>
      <c r="L42" s="62">
        <v>0.08</v>
      </c>
    </row>
    <row r="43" spans="1:12" s="48" customFormat="1" ht="12.75" customHeight="1" thickBot="1">
      <c r="A43" s="51">
        <v>543</v>
      </c>
      <c r="B43" s="52" t="s">
        <v>62</v>
      </c>
      <c r="C43" s="33"/>
      <c r="D43" s="62">
        <f t="shared" si="8"/>
        <v>0</v>
      </c>
      <c r="E43" s="20"/>
      <c r="F43" s="3"/>
      <c r="G43" s="108"/>
      <c r="H43" s="108"/>
      <c r="I43" s="108"/>
      <c r="J43" s="108"/>
      <c r="K43" s="108"/>
      <c r="L43" s="62"/>
    </row>
    <row r="44" spans="1:12" s="48" customFormat="1" ht="12.75" customHeight="1" thickBot="1">
      <c r="A44" s="51">
        <v>545</v>
      </c>
      <c r="B44" s="52" t="s">
        <v>54</v>
      </c>
      <c r="C44" s="33"/>
      <c r="D44" s="62">
        <f t="shared" si="8"/>
        <v>0</v>
      </c>
      <c r="E44" s="20"/>
      <c r="F44" s="3"/>
      <c r="G44" s="108"/>
      <c r="H44" s="108"/>
      <c r="I44" s="108"/>
      <c r="J44" s="108"/>
      <c r="K44" s="108"/>
      <c r="L44" s="62"/>
    </row>
    <row r="45" spans="1:12" s="48" customFormat="1" ht="12.75" customHeight="1" thickBot="1">
      <c r="A45" s="51">
        <v>549</v>
      </c>
      <c r="B45" s="52" t="s">
        <v>55</v>
      </c>
      <c r="C45" s="33"/>
      <c r="D45" s="62">
        <f t="shared" si="8"/>
        <v>0</v>
      </c>
      <c r="E45" s="20"/>
      <c r="F45" s="3"/>
      <c r="G45" s="108"/>
      <c r="H45" s="108"/>
      <c r="I45" s="108"/>
      <c r="J45" s="108"/>
      <c r="K45" s="108"/>
      <c r="L45" s="62"/>
    </row>
    <row r="46" spans="1:12" s="48" customFormat="1" ht="12.75" customHeight="1" thickBot="1">
      <c r="A46" s="72">
        <v>551</v>
      </c>
      <c r="B46" s="73" t="s">
        <v>17</v>
      </c>
      <c r="C46" s="41"/>
      <c r="D46" s="62">
        <f t="shared" si="8"/>
        <v>336.68</v>
      </c>
      <c r="E46" s="27"/>
      <c r="F46" s="9"/>
      <c r="G46" s="118"/>
      <c r="H46" s="118"/>
      <c r="I46" s="118"/>
      <c r="J46" s="118"/>
      <c r="K46" s="118"/>
      <c r="L46" s="74">
        <v>336.68</v>
      </c>
    </row>
    <row r="47" spans="1:12" s="48" customFormat="1" ht="12.75" customHeight="1" thickBot="1">
      <c r="A47" s="72">
        <v>563</v>
      </c>
      <c r="B47" s="73" t="s">
        <v>60</v>
      </c>
      <c r="C47" s="41"/>
      <c r="D47" s="62">
        <f t="shared" si="8"/>
        <v>0</v>
      </c>
      <c r="E47" s="27"/>
      <c r="F47" s="9"/>
      <c r="G47" s="118"/>
      <c r="H47" s="118"/>
      <c r="I47" s="118"/>
      <c r="J47" s="118"/>
      <c r="K47" s="118"/>
      <c r="L47" s="74"/>
    </row>
    <row r="48" spans="1:12" s="48" customFormat="1" ht="12.75" customHeight="1" thickBot="1">
      <c r="A48" s="72">
        <v>568</v>
      </c>
      <c r="B48" s="73" t="s">
        <v>65</v>
      </c>
      <c r="C48" s="41">
        <v>146</v>
      </c>
      <c r="D48" s="62">
        <f t="shared" si="8"/>
        <v>112.99000000000001</v>
      </c>
      <c r="E48" s="27"/>
      <c r="F48" s="9">
        <v>8.64</v>
      </c>
      <c r="G48" s="118"/>
      <c r="H48" s="118"/>
      <c r="I48" s="118">
        <v>62.22</v>
      </c>
      <c r="J48" s="118"/>
      <c r="K48" s="118"/>
      <c r="L48" s="74">
        <v>42.13</v>
      </c>
    </row>
    <row r="49" spans="1:12" s="48" customFormat="1" ht="12.75" customHeight="1" thickBot="1">
      <c r="A49" s="72">
        <v>599</v>
      </c>
      <c r="B49" s="73" t="s">
        <v>63</v>
      </c>
      <c r="C49" s="41"/>
      <c r="D49" s="62">
        <f t="shared" si="8"/>
        <v>0</v>
      </c>
      <c r="E49" s="27"/>
      <c r="F49" s="27"/>
      <c r="G49" s="119"/>
      <c r="H49" s="119"/>
      <c r="I49" s="119"/>
      <c r="J49" s="119"/>
      <c r="K49" s="119"/>
      <c r="L49" s="75"/>
    </row>
    <row r="50" spans="1:12" s="48" customFormat="1" ht="22.5" customHeight="1" thickBot="1">
      <c r="A50" s="51" t="s">
        <v>11</v>
      </c>
      <c r="B50" s="100" t="s">
        <v>12</v>
      </c>
      <c r="C50" s="33">
        <f>C5+C12+C16+C20+C21+C22+C33+C36+C39+C40+C41+C42+C44+C45+C46+C48+C47+C43+C49</f>
        <v>9148</v>
      </c>
      <c r="D50" s="62">
        <f>D5+D12+D16+D20+D21+D22+D33+D36+D39+D40+D41+D42+D44+D45+D46+D48+D47</f>
        <v>9604.359999999999</v>
      </c>
      <c r="E50" s="20">
        <f>E5+E12+E16+E20+E21+E22+E33+E36+E39+E40+E41+E42+E44+E45+E46+E48+E47</f>
        <v>2027.81</v>
      </c>
      <c r="F50" s="3">
        <f aca="true" t="shared" si="9" ref="F50:L50">F5+F12+F16+F20+F21+F22+F33+F36+F39+F40+F41+F42+F44+F45+F46+F48+F47</f>
        <v>242.54000000000002</v>
      </c>
      <c r="G50" s="3">
        <f t="shared" si="9"/>
        <v>52.56</v>
      </c>
      <c r="H50" s="3">
        <f t="shared" si="9"/>
        <v>540.77</v>
      </c>
      <c r="I50" s="3">
        <f t="shared" si="9"/>
        <v>1552.68</v>
      </c>
      <c r="J50" s="3">
        <f t="shared" si="9"/>
        <v>130.12</v>
      </c>
      <c r="K50" s="3">
        <f t="shared" si="9"/>
        <v>0</v>
      </c>
      <c r="L50" s="62">
        <f t="shared" si="9"/>
        <v>5057.880000000001</v>
      </c>
    </row>
    <row r="51" spans="1:12" s="48" customFormat="1" ht="3.75" customHeight="1">
      <c r="A51" s="76"/>
      <c r="B51" s="63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s="48" customFormat="1" ht="3.75" customHeight="1" thickBot="1">
      <c r="A52" s="77"/>
      <c r="B52" s="63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 customHeight="1">
      <c r="A53" s="47" t="s">
        <v>0</v>
      </c>
      <c r="B53" s="101" t="s">
        <v>1</v>
      </c>
      <c r="C53" s="136" t="s">
        <v>59</v>
      </c>
      <c r="D53" s="137"/>
      <c r="E53" s="138" t="s">
        <v>80</v>
      </c>
      <c r="F53" s="138"/>
      <c r="G53" s="138"/>
      <c r="H53" s="138"/>
      <c r="I53" s="138"/>
      <c r="J53" s="138"/>
      <c r="K53" s="138"/>
      <c r="L53" s="137"/>
    </row>
    <row r="54" spans="1:12" ht="12.75" customHeight="1" thickBot="1">
      <c r="A54" s="50"/>
      <c r="B54" s="102"/>
      <c r="C54" s="78" t="s">
        <v>70</v>
      </c>
      <c r="D54" s="128" t="s">
        <v>71</v>
      </c>
      <c r="E54" s="103" t="s">
        <v>72</v>
      </c>
      <c r="F54" s="103" t="s">
        <v>73</v>
      </c>
      <c r="G54" s="104" t="s">
        <v>74</v>
      </c>
      <c r="H54" s="122" t="s">
        <v>75</v>
      </c>
      <c r="I54" s="104" t="s">
        <v>76</v>
      </c>
      <c r="J54" s="122" t="s">
        <v>77</v>
      </c>
      <c r="K54" s="122" t="s">
        <v>78</v>
      </c>
      <c r="L54" s="121" t="s">
        <v>79</v>
      </c>
    </row>
    <row r="55" spans="1:12" s="48" customFormat="1" ht="12.75" customHeight="1" thickBot="1">
      <c r="A55" s="51">
        <v>602</v>
      </c>
      <c r="B55" s="52" t="s">
        <v>18</v>
      </c>
      <c r="C55" s="33">
        <f>SUM(C56:C64)</f>
        <v>5443</v>
      </c>
      <c r="D55" s="62">
        <f>SUM(D56:D64)</f>
        <v>5741.78</v>
      </c>
      <c r="E55" s="20">
        <f aca="true" t="shared" si="10" ref="E55:J55">SUM(E56:E64)</f>
        <v>1775.4099999999999</v>
      </c>
      <c r="F55" s="3">
        <f t="shared" si="10"/>
        <v>450.85</v>
      </c>
      <c r="G55" s="3">
        <f t="shared" si="10"/>
        <v>110.94</v>
      </c>
      <c r="H55" s="3">
        <f t="shared" si="10"/>
        <v>371.46</v>
      </c>
      <c r="I55" s="3">
        <f t="shared" si="10"/>
        <v>1724.7</v>
      </c>
      <c r="J55" s="3">
        <f t="shared" si="10"/>
        <v>600.2</v>
      </c>
      <c r="K55" s="3">
        <f>SUM(K56:K64)</f>
        <v>669.06</v>
      </c>
      <c r="L55" s="62">
        <f>SUM(L56:L64)</f>
        <v>39.16</v>
      </c>
    </row>
    <row r="56" spans="1:12" s="48" customFormat="1" ht="12.75" customHeight="1">
      <c r="A56" s="86" t="s">
        <v>3</v>
      </c>
      <c r="B56" s="99" t="s">
        <v>29</v>
      </c>
      <c r="C56" s="40">
        <v>1100</v>
      </c>
      <c r="D56" s="129">
        <f>E56+F56+G56+H56+I56+J56+L56</f>
        <v>1108.29</v>
      </c>
      <c r="E56" s="127">
        <v>1108.29</v>
      </c>
      <c r="F56" s="10"/>
      <c r="G56" s="120"/>
      <c r="H56" s="120"/>
      <c r="I56" s="120"/>
      <c r="J56" s="120"/>
      <c r="K56" s="120"/>
      <c r="L56" s="71"/>
    </row>
    <row r="57" spans="1:12" s="48" customFormat="1" ht="12.75" customHeight="1">
      <c r="A57" s="86"/>
      <c r="B57" s="94" t="s">
        <v>30</v>
      </c>
      <c r="C57" s="38">
        <v>900</v>
      </c>
      <c r="D57" s="130">
        <f>E57+F57+G57+H57+I57+J57+K57+L57</f>
        <v>667.12</v>
      </c>
      <c r="E57" s="25">
        <v>667.12</v>
      </c>
      <c r="F57" s="7"/>
      <c r="G57" s="113"/>
      <c r="H57" s="113"/>
      <c r="I57" s="113"/>
      <c r="J57" s="113"/>
      <c r="K57" s="113"/>
      <c r="L57" s="69"/>
    </row>
    <row r="58" spans="1:12" s="48" customFormat="1" ht="12.75" customHeight="1">
      <c r="A58" s="86"/>
      <c r="B58" s="94" t="s">
        <v>31</v>
      </c>
      <c r="C58" s="38">
        <v>960</v>
      </c>
      <c r="D58" s="130">
        <f aca="true" t="shared" si="11" ref="D58:D64">E58+F58+G58+H58+I58+J58+K58+L58</f>
        <v>1199.26</v>
      </c>
      <c r="E58" s="25"/>
      <c r="F58" s="7"/>
      <c r="G58" s="113"/>
      <c r="H58" s="113"/>
      <c r="I58" s="113"/>
      <c r="J58" s="113">
        <v>600.2</v>
      </c>
      <c r="K58" s="113">
        <v>599.06</v>
      </c>
      <c r="L58" s="69"/>
    </row>
    <row r="59" spans="1:12" s="48" customFormat="1" ht="12.75" customHeight="1">
      <c r="A59" s="86"/>
      <c r="B59" s="94" t="s">
        <v>56</v>
      </c>
      <c r="C59" s="38">
        <v>70</v>
      </c>
      <c r="D59" s="130">
        <f t="shared" si="11"/>
        <v>70</v>
      </c>
      <c r="E59" s="25"/>
      <c r="F59" s="7"/>
      <c r="G59" s="113"/>
      <c r="H59" s="113"/>
      <c r="I59" s="113"/>
      <c r="J59" s="113"/>
      <c r="K59" s="113">
        <v>70</v>
      </c>
      <c r="L59" s="69"/>
    </row>
    <row r="60" spans="1:12" s="48" customFormat="1" ht="12.75" customHeight="1">
      <c r="A60" s="86"/>
      <c r="B60" s="94" t="s">
        <v>32</v>
      </c>
      <c r="C60" s="38">
        <v>30</v>
      </c>
      <c r="D60" s="130">
        <f t="shared" si="11"/>
        <v>112.08</v>
      </c>
      <c r="E60" s="25"/>
      <c r="F60" s="7"/>
      <c r="G60" s="113">
        <v>72.92</v>
      </c>
      <c r="H60" s="113"/>
      <c r="I60" s="113"/>
      <c r="J60" s="113"/>
      <c r="K60" s="113"/>
      <c r="L60" s="69">
        <v>39.16</v>
      </c>
    </row>
    <row r="61" spans="1:12" s="48" customFormat="1" ht="12.75" customHeight="1">
      <c r="A61" s="86"/>
      <c r="B61" s="94" t="s">
        <v>33</v>
      </c>
      <c r="C61" s="38">
        <v>190</v>
      </c>
      <c r="D61" s="130">
        <f t="shared" si="11"/>
        <v>450.85</v>
      </c>
      <c r="E61" s="25"/>
      <c r="F61" s="7">
        <v>450.85</v>
      </c>
      <c r="G61" s="113"/>
      <c r="H61" s="113"/>
      <c r="I61" s="113"/>
      <c r="J61" s="113"/>
      <c r="K61" s="113"/>
      <c r="L61" s="69"/>
    </row>
    <row r="62" spans="1:12" s="48" customFormat="1" ht="12.75" customHeight="1">
      <c r="A62" s="86"/>
      <c r="B62" s="94" t="s">
        <v>67</v>
      </c>
      <c r="C62" s="38">
        <v>1740</v>
      </c>
      <c r="D62" s="130">
        <f t="shared" si="11"/>
        <v>1762.48</v>
      </c>
      <c r="E62" s="25"/>
      <c r="F62" s="7"/>
      <c r="G62" s="113">
        <v>38.02</v>
      </c>
      <c r="H62" s="113"/>
      <c r="I62" s="113">
        <v>1724.46</v>
      </c>
      <c r="J62" s="113"/>
      <c r="K62" s="113"/>
      <c r="L62" s="69"/>
    </row>
    <row r="63" spans="1:12" s="48" customFormat="1" ht="12.75" customHeight="1">
      <c r="A63" s="86"/>
      <c r="B63" s="94" t="s">
        <v>34</v>
      </c>
      <c r="C63" s="38">
        <v>450</v>
      </c>
      <c r="D63" s="130">
        <f t="shared" si="11"/>
        <v>371.46</v>
      </c>
      <c r="E63" s="25"/>
      <c r="F63" s="7"/>
      <c r="G63" s="113"/>
      <c r="H63" s="113">
        <v>371.46</v>
      </c>
      <c r="I63" s="113"/>
      <c r="J63" s="113"/>
      <c r="K63" s="113"/>
      <c r="L63" s="69"/>
    </row>
    <row r="64" spans="1:12" s="48" customFormat="1" ht="12.75" customHeight="1" thickBot="1">
      <c r="A64" s="86"/>
      <c r="B64" s="95" t="s">
        <v>35</v>
      </c>
      <c r="C64" s="38">
        <v>3</v>
      </c>
      <c r="D64" s="130">
        <f t="shared" si="11"/>
        <v>0.24</v>
      </c>
      <c r="E64" s="25"/>
      <c r="F64" s="7"/>
      <c r="G64" s="113"/>
      <c r="H64" s="113"/>
      <c r="I64" s="113">
        <v>0.24</v>
      </c>
      <c r="J64" s="113"/>
      <c r="K64" s="113"/>
      <c r="L64" s="69"/>
    </row>
    <row r="65" spans="1:12" s="48" customFormat="1" ht="12.75" customHeight="1" thickBot="1">
      <c r="A65" s="51">
        <v>648</v>
      </c>
      <c r="B65" s="52" t="s">
        <v>57</v>
      </c>
      <c r="C65" s="33">
        <v>3700</v>
      </c>
      <c r="D65" s="79">
        <f>E65+F65+G65+H65+I65+J65+K65+L65</f>
        <v>3830.46</v>
      </c>
      <c r="E65" s="20"/>
      <c r="F65" s="3"/>
      <c r="G65" s="108">
        <v>35</v>
      </c>
      <c r="H65" s="108"/>
      <c r="I65" s="108">
        <v>95.06</v>
      </c>
      <c r="J65" s="108"/>
      <c r="K65" s="108"/>
      <c r="L65" s="62">
        <v>3700.4</v>
      </c>
    </row>
    <row r="66" spans="1:12" s="48" customFormat="1" ht="12.75" customHeight="1" thickBot="1">
      <c r="A66" s="51">
        <v>662</v>
      </c>
      <c r="B66" s="52" t="s">
        <v>58</v>
      </c>
      <c r="C66" s="33">
        <v>4.5</v>
      </c>
      <c r="D66" s="79">
        <f>E66+F66+G66+H66+I66+J66+K66+L66</f>
        <v>0.58</v>
      </c>
      <c r="E66" s="20"/>
      <c r="F66" s="3"/>
      <c r="G66" s="108"/>
      <c r="H66" s="108"/>
      <c r="I66" s="108"/>
      <c r="J66" s="108"/>
      <c r="K66" s="108"/>
      <c r="L66" s="62">
        <v>0.58</v>
      </c>
    </row>
    <row r="67" spans="1:12" s="48" customFormat="1" ht="12.75" customHeight="1" thickBot="1">
      <c r="A67" s="51">
        <v>668</v>
      </c>
      <c r="B67" s="52" t="s">
        <v>13</v>
      </c>
      <c r="C67" s="33">
        <v>0.5</v>
      </c>
      <c r="D67" s="79">
        <f>E67+F67+G67+H67+I67+J67+K67+L67</f>
        <v>0</v>
      </c>
      <c r="E67" s="20"/>
      <c r="F67" s="3"/>
      <c r="G67" s="108"/>
      <c r="H67" s="108"/>
      <c r="I67" s="108"/>
      <c r="J67" s="108"/>
      <c r="K67" s="108"/>
      <c r="L67" s="62"/>
    </row>
    <row r="68" spans="1:12" s="48" customFormat="1" ht="12.75" customHeight="1" thickBot="1">
      <c r="A68" s="51">
        <v>669</v>
      </c>
      <c r="B68" s="52" t="s">
        <v>64</v>
      </c>
      <c r="C68" s="33">
        <v>0</v>
      </c>
      <c r="D68" s="79">
        <f>E68+F68+G68+H68+I68+J68+K68+L68</f>
        <v>0</v>
      </c>
      <c r="E68" s="20"/>
      <c r="F68" s="3"/>
      <c r="G68" s="108"/>
      <c r="H68" s="108"/>
      <c r="I68" s="108"/>
      <c r="J68" s="108"/>
      <c r="K68" s="108"/>
      <c r="L68" s="62"/>
    </row>
    <row r="69" spans="1:12" s="48" customFormat="1" ht="22.5" customHeight="1" thickBot="1">
      <c r="A69" s="51" t="s">
        <v>14</v>
      </c>
      <c r="B69" s="100" t="s">
        <v>15</v>
      </c>
      <c r="C69" s="33">
        <f aca="true" t="shared" si="12" ref="C69:L69">C55+C65+C66+C67+C68</f>
        <v>9148</v>
      </c>
      <c r="D69" s="131">
        <f t="shared" si="12"/>
        <v>9572.82</v>
      </c>
      <c r="E69" s="20">
        <f t="shared" si="12"/>
        <v>1775.4099999999999</v>
      </c>
      <c r="F69" s="33">
        <f t="shared" si="12"/>
        <v>450.85</v>
      </c>
      <c r="G69" s="33">
        <f t="shared" si="12"/>
        <v>145.94</v>
      </c>
      <c r="H69" s="33">
        <f t="shared" si="12"/>
        <v>371.46</v>
      </c>
      <c r="I69" s="33">
        <f t="shared" si="12"/>
        <v>1819.76</v>
      </c>
      <c r="J69" s="33">
        <f t="shared" si="12"/>
        <v>600.2</v>
      </c>
      <c r="K69" s="33">
        <f t="shared" si="12"/>
        <v>669.06</v>
      </c>
      <c r="L69" s="131">
        <f t="shared" si="12"/>
        <v>3740.14</v>
      </c>
    </row>
    <row r="71" ht="13.5" thickBot="1"/>
    <row r="72" spans="1:14" ht="12.75">
      <c r="A72" s="47"/>
      <c r="B72" s="101"/>
      <c r="C72" s="136" t="s">
        <v>59</v>
      </c>
      <c r="D72" s="137"/>
      <c r="E72" s="138" t="s">
        <v>80</v>
      </c>
      <c r="F72" s="138"/>
      <c r="G72" s="138"/>
      <c r="H72" s="138"/>
      <c r="I72" s="138"/>
      <c r="J72" s="138"/>
      <c r="K72" s="138"/>
      <c r="L72" s="137"/>
      <c r="N72" s="48"/>
    </row>
    <row r="73" spans="1:14" ht="13.5" thickBot="1">
      <c r="A73" s="50"/>
      <c r="B73" s="102"/>
      <c r="C73" s="78" t="s">
        <v>70</v>
      </c>
      <c r="D73" s="124" t="s">
        <v>71</v>
      </c>
      <c r="E73" s="103" t="s">
        <v>72</v>
      </c>
      <c r="F73" s="103" t="s">
        <v>73</v>
      </c>
      <c r="G73" s="104" t="s">
        <v>74</v>
      </c>
      <c r="H73" s="122" t="s">
        <v>75</v>
      </c>
      <c r="I73" s="104" t="s">
        <v>76</v>
      </c>
      <c r="J73" s="122" t="s">
        <v>77</v>
      </c>
      <c r="K73" s="122" t="s">
        <v>78</v>
      </c>
      <c r="L73" s="121" t="s">
        <v>79</v>
      </c>
      <c r="N73" s="48"/>
    </row>
    <row r="74" spans="1:12" s="13" customFormat="1" ht="27.75" customHeight="1" thickBot="1">
      <c r="A74" s="132"/>
      <c r="B74" s="133" t="s">
        <v>61</v>
      </c>
      <c r="C74" s="134"/>
      <c r="D74" s="134">
        <f>E74+F74+G74+H74+I74+J74+K74+L74</f>
        <v>-31.540000000001328</v>
      </c>
      <c r="E74" s="135">
        <f aca="true" t="shared" si="13" ref="E74:L74">E69-E50</f>
        <v>-252.4000000000001</v>
      </c>
      <c r="F74" s="135">
        <f>F69-F50</f>
        <v>208.31</v>
      </c>
      <c r="G74" s="135">
        <f>G69-G50</f>
        <v>93.38</v>
      </c>
      <c r="H74" s="135">
        <f t="shared" si="13"/>
        <v>-169.31</v>
      </c>
      <c r="I74" s="135">
        <f t="shared" si="13"/>
        <v>267.0799999999999</v>
      </c>
      <c r="J74" s="135">
        <f t="shared" si="13"/>
        <v>470.08000000000004</v>
      </c>
      <c r="K74" s="135">
        <f t="shared" si="13"/>
        <v>669.06</v>
      </c>
      <c r="L74" s="134">
        <f t="shared" si="13"/>
        <v>-1317.7400000000011</v>
      </c>
    </row>
    <row r="78" ht="12.75">
      <c r="A78" s="11" t="s">
        <v>81</v>
      </c>
    </row>
    <row r="87" ht="12.75">
      <c r="B87" s="12"/>
    </row>
    <row r="88" ht="12.75">
      <c r="B88" s="12"/>
    </row>
    <row r="89" ht="12.75">
      <c r="B89" s="12"/>
    </row>
  </sheetData>
  <sheetProtection/>
  <mergeCells count="6">
    <mergeCell ref="C72:D72"/>
    <mergeCell ref="E72:L72"/>
    <mergeCell ref="C3:D3"/>
    <mergeCell ref="E3:L3"/>
    <mergeCell ref="C53:D53"/>
    <mergeCell ref="E53:L53"/>
  </mergeCells>
  <printOptions horizontalCentered="1"/>
  <pageMargins left="0" right="0" top="0.5905511811023623" bottom="0" header="0.5118110236220472" footer="0.5118110236220472"/>
  <pageSetup horizontalDpi="300" verticalDpi="300" orientation="landscape" paperSize="9" scale="82" r:id="rId1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9" sqref="D29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3" sqref="E33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2" sqref="N22:N23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Muzeum Velké Meziříčí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Pospíšilová</dc:creator>
  <cp:keywords/>
  <dc:description/>
  <cp:lastModifiedBy>polova</cp:lastModifiedBy>
  <cp:lastPrinted>2012-06-06T12:26:00Z</cp:lastPrinted>
  <dcterms:created xsi:type="dcterms:W3CDTF">2010-10-08T10:58:16Z</dcterms:created>
  <dcterms:modified xsi:type="dcterms:W3CDTF">2012-06-06T12:26:56Z</dcterms:modified>
  <cp:category/>
  <cp:version/>
  <cp:contentType/>
  <cp:contentStatus/>
</cp:coreProperties>
</file>