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Polova\Polova\Závěrečný účet města VM 2022\"/>
    </mc:Choice>
  </mc:AlternateContent>
  <xr:revisionPtr revIDLastSave="0" documentId="13_ncr:1_{3665C2FD-FE55-4B0E-A8EA-122788FBFE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ÝSLEDEK" sheetId="2" r:id="rId1"/>
    <sheet name="list2" sheetId="3" r:id="rId2"/>
    <sheet name="List3" sheetId="4" r:id="rId3"/>
    <sheet name="List4" sheetId="5" r:id="rId4"/>
    <sheet name="List5" sheetId="6" r:id="rId5"/>
    <sheet name="List6" sheetId="7" r:id="rId6"/>
  </sheets>
  <calcPr calcId="191029"/>
</workbook>
</file>

<file path=xl/calcChain.xml><?xml version="1.0" encoding="utf-8"?>
<calcChain xmlns="http://schemas.openxmlformats.org/spreadsheetml/2006/main">
  <c r="N21" i="2" l="1"/>
  <c r="G21" i="2"/>
  <c r="H21" i="2"/>
  <c r="I21" i="2"/>
  <c r="J21" i="2"/>
  <c r="K21" i="2"/>
  <c r="L21" i="2"/>
  <c r="M21" i="2"/>
  <c r="F21" i="2"/>
  <c r="E21" i="2"/>
  <c r="C21" i="2"/>
  <c r="D50" i="2"/>
  <c r="N16" i="2"/>
  <c r="D19" i="2" l="1"/>
  <c r="D53" i="2" l="1"/>
  <c r="D48" i="2"/>
  <c r="D49" i="2"/>
  <c r="D51" i="2"/>
  <c r="D52" i="2"/>
  <c r="D47" i="2"/>
  <c r="D46" i="2"/>
  <c r="D45" i="2"/>
  <c r="D44" i="2"/>
  <c r="D43" i="2"/>
  <c r="D41" i="2"/>
  <c r="D40" i="2"/>
  <c r="D33" i="2"/>
  <c r="D23" i="2"/>
  <c r="D24" i="2"/>
  <c r="D25" i="2"/>
  <c r="D26" i="2"/>
  <c r="D27" i="2"/>
  <c r="D28" i="2"/>
  <c r="D29" i="2"/>
  <c r="D30" i="2"/>
  <c r="D31" i="2"/>
  <c r="D32" i="2"/>
  <c r="D34" i="2"/>
  <c r="D35" i="2"/>
  <c r="D36" i="2"/>
  <c r="D37" i="2"/>
  <c r="D38" i="2"/>
  <c r="D22" i="2"/>
  <c r="D20" i="2"/>
  <c r="D18" i="2"/>
  <c r="D17" i="2"/>
  <c r="D15" i="2"/>
  <c r="D14" i="2"/>
  <c r="D13" i="2"/>
  <c r="D11" i="2"/>
  <c r="D8" i="2"/>
  <c r="D9" i="2"/>
  <c r="D10" i="2"/>
  <c r="D7" i="2"/>
  <c r="D6" i="2"/>
  <c r="D72" i="2"/>
  <c r="D68" i="2"/>
  <c r="D69" i="2"/>
  <c r="D70" i="2"/>
  <c r="D71" i="2"/>
  <c r="D67" i="2"/>
  <c r="D60" i="2"/>
  <c r="D61" i="2"/>
  <c r="D62" i="2"/>
  <c r="D63" i="2"/>
  <c r="D64" i="2"/>
  <c r="D65" i="2"/>
  <c r="D66" i="2"/>
  <c r="D59" i="2"/>
  <c r="D58" i="2"/>
  <c r="I57" i="2"/>
  <c r="I73" i="2" s="1"/>
  <c r="I42" i="2"/>
  <c r="I39" i="2"/>
  <c r="I5" i="2"/>
  <c r="I12" i="2"/>
  <c r="I16" i="2"/>
  <c r="D21" i="2" l="1"/>
  <c r="D16" i="2"/>
  <c r="I54" i="2"/>
  <c r="I78" i="2" s="1"/>
  <c r="D39" i="2"/>
  <c r="D12" i="2"/>
  <c r="D5" i="2"/>
  <c r="D57" i="2"/>
  <c r="D73" i="2" s="1"/>
  <c r="L39" i="2"/>
  <c r="C57" i="2" l="1"/>
  <c r="C73" i="2" s="1"/>
  <c r="C42" i="2" l="1"/>
  <c r="C39" i="2"/>
  <c r="C16" i="2"/>
  <c r="C12" i="2"/>
  <c r="C5" i="2"/>
  <c r="C54" i="2" l="1"/>
  <c r="C78" i="2" s="1"/>
  <c r="N42" i="2"/>
  <c r="H39" i="2" l="1"/>
  <c r="J5" i="2"/>
  <c r="J57" i="2"/>
  <c r="J73" i="2" s="1"/>
  <c r="J42" i="2"/>
  <c r="J39" i="2"/>
  <c r="J16" i="2"/>
  <c r="J12" i="2"/>
  <c r="G42" i="2"/>
  <c r="N57" i="2"/>
  <c r="N73" i="2" s="1"/>
  <c r="K5" i="2"/>
  <c r="K39" i="2"/>
  <c r="K42" i="2"/>
  <c r="K57" i="2"/>
  <c r="K73" i="2" s="1"/>
  <c r="E5" i="2"/>
  <c r="E39" i="2"/>
  <c r="E42" i="2"/>
  <c r="E57" i="2"/>
  <c r="E73" i="2" s="1"/>
  <c r="F5" i="2"/>
  <c r="F39" i="2"/>
  <c r="F42" i="2"/>
  <c r="F57" i="2"/>
  <c r="F73" i="2" s="1"/>
  <c r="G5" i="2"/>
  <c r="G39" i="2"/>
  <c r="G57" i="2"/>
  <c r="G73" i="2" s="1"/>
  <c r="H5" i="2"/>
  <c r="H42" i="2"/>
  <c r="H57" i="2"/>
  <c r="H73" i="2" s="1"/>
  <c r="L5" i="2"/>
  <c r="L42" i="2"/>
  <c r="L57" i="2"/>
  <c r="L73" i="2" s="1"/>
  <c r="M5" i="2"/>
  <c r="M39" i="2"/>
  <c r="M42" i="2"/>
  <c r="M57" i="2"/>
  <c r="M73" i="2" s="1"/>
  <c r="N5" i="2"/>
  <c r="N12" i="2"/>
  <c r="N39" i="2"/>
  <c r="K16" i="2"/>
  <c r="L16" i="2"/>
  <c r="H12" i="2"/>
  <c r="G12" i="2"/>
  <c r="G16" i="2"/>
  <c r="H16" i="2"/>
  <c r="E12" i="2"/>
  <c r="E16" i="2"/>
  <c r="F12" i="2"/>
  <c r="F16" i="2"/>
  <c r="K12" i="2"/>
  <c r="L12" i="2"/>
  <c r="M16" i="2"/>
  <c r="M12" i="2"/>
  <c r="H54" i="2" l="1"/>
  <c r="N54" i="2"/>
  <c r="N78" i="2" s="1"/>
  <c r="K54" i="2"/>
  <c r="K78" i="2" s="1"/>
  <c r="E54" i="2"/>
  <c r="E78" i="2" s="1"/>
  <c r="H78" i="2"/>
  <c r="F54" i="2"/>
  <c r="F78" i="2" s="1"/>
  <c r="L54" i="2"/>
  <c r="L78" i="2" s="1"/>
  <c r="M54" i="2"/>
  <c r="M78" i="2" s="1"/>
  <c r="J54" i="2"/>
  <c r="J78" i="2" s="1"/>
  <c r="G54" i="2"/>
  <c r="G78" i="2" s="1"/>
  <c r="D42" i="2"/>
  <c r="D54" i="2" s="1"/>
  <c r="D78" i="2" l="1"/>
</calcChain>
</file>

<file path=xl/sharedStrings.xml><?xml version="1.0" encoding="utf-8"?>
<sst xmlns="http://schemas.openxmlformats.org/spreadsheetml/2006/main" count="124" uniqueCount="89">
  <si>
    <t>účet</t>
  </si>
  <si>
    <t>text</t>
  </si>
  <si>
    <t>Spotřeba materiálu</t>
  </si>
  <si>
    <t>v tom:</t>
  </si>
  <si>
    <t>Spotřeba energie</t>
  </si>
  <si>
    <t>Opravy a udržování</t>
  </si>
  <si>
    <t>Cestovné</t>
  </si>
  <si>
    <t>Ostatní služby</t>
  </si>
  <si>
    <t>Mzdové náklady</t>
  </si>
  <si>
    <t>Zákonné soc.pojištění</t>
  </si>
  <si>
    <t>Zákonné sociální náklady</t>
  </si>
  <si>
    <t>úč.tř.5</t>
  </si>
  <si>
    <t>NÁKLADY CELKEM</t>
  </si>
  <si>
    <t>úč.tř.6</t>
  </si>
  <si>
    <t>VÝNOSY CELKEM</t>
  </si>
  <si>
    <t>Odpisy dlouhodobého majetku</t>
  </si>
  <si>
    <t>Výnosy z prodeje služeb</t>
  </si>
  <si>
    <t>JUPITER CLUB s.r.o.</t>
  </si>
  <si>
    <t>elektrická energie</t>
  </si>
  <si>
    <t>plyn</t>
  </si>
  <si>
    <t xml:space="preserve">vodné </t>
  </si>
  <si>
    <t>hmotný majetek a inventář</t>
  </si>
  <si>
    <t>sociální pojištění</t>
  </si>
  <si>
    <t>zdravotní pojištění</t>
  </si>
  <si>
    <t>nájemné vč. ostatních služeb</t>
  </si>
  <si>
    <t>jiné příjmy</t>
  </si>
  <si>
    <t>kurzovné</t>
  </si>
  <si>
    <t>vstupné kino</t>
  </si>
  <si>
    <t>galerie, výstavy</t>
  </si>
  <si>
    <t>provozní</t>
  </si>
  <si>
    <t>drobný hmotný majetek</t>
  </si>
  <si>
    <t>ostatní</t>
  </si>
  <si>
    <t>kancelářské potřeby</t>
  </si>
  <si>
    <r>
      <t>Náklady na reprezentaci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-květiny a občerstvení na pořadech</t>
    </r>
  </si>
  <si>
    <t>školení, semináře, porady</t>
  </si>
  <si>
    <t>poštovné</t>
  </si>
  <si>
    <t>půjčovné</t>
  </si>
  <si>
    <t>zaměstnaci</t>
  </si>
  <si>
    <t xml:space="preserve">dohody </t>
  </si>
  <si>
    <t>Jiné pojištění</t>
  </si>
  <si>
    <t>Daň silniční</t>
  </si>
  <si>
    <t>Jiné provozní výnosy- dotace, dary</t>
  </si>
  <si>
    <t xml:space="preserve">Finanční výnosy </t>
  </si>
  <si>
    <t>Výsledek</t>
  </si>
  <si>
    <t xml:space="preserve">Ostatní finanční náklady </t>
  </si>
  <si>
    <t xml:space="preserve">vstupné pořady vč.ost.relizací </t>
  </si>
  <si>
    <t>vzdělávání</t>
  </si>
  <si>
    <t>zájm.útvary</t>
  </si>
  <si>
    <t>pořady</t>
  </si>
  <si>
    <t>pronájmy kr.</t>
  </si>
  <si>
    <t>pronájmy dl.</t>
  </si>
  <si>
    <t>provoz</t>
  </si>
  <si>
    <t>Za organizaci:  Mg. Milan Dufek</t>
  </si>
  <si>
    <t xml:space="preserve">potraviny </t>
  </si>
  <si>
    <t>občerstvení</t>
  </si>
  <si>
    <t>Výnosy z prodeje majetku</t>
  </si>
  <si>
    <t>inzerce, propagace, reklamní služby</t>
  </si>
  <si>
    <t>odpady</t>
  </si>
  <si>
    <t>inzerce, reklama, propagace</t>
  </si>
  <si>
    <t>revize, požární ochrana</t>
  </si>
  <si>
    <t>tisk</t>
  </si>
  <si>
    <t>honoráře, ozvučení, tech.zajištění, ubytování</t>
  </si>
  <si>
    <t xml:space="preserve">stočné </t>
  </si>
  <si>
    <t>právní služby,daň.zastupování, zpracování mezd</t>
  </si>
  <si>
    <t>ostatní - praní ubrusů, vazba aj.</t>
  </si>
  <si>
    <t>Výnosy z prodeje materálu</t>
  </si>
  <si>
    <t>budovy</t>
  </si>
  <si>
    <t>přepravné</t>
  </si>
  <si>
    <t>členské příspěvky</t>
  </si>
  <si>
    <t>vzdělávání, přednášky</t>
  </si>
  <si>
    <t>SW, grafické a redakční práce, internet, el.pošta</t>
  </si>
  <si>
    <t>telefony</t>
  </si>
  <si>
    <t>VKL</t>
  </si>
  <si>
    <t>EFF</t>
  </si>
  <si>
    <t xml:space="preserve">nájemné </t>
  </si>
  <si>
    <t>CELKEM</t>
  </si>
  <si>
    <t>Kurzové zisky</t>
  </si>
  <si>
    <t>propagační materiály, noviny, časopisy, publikace</t>
  </si>
  <si>
    <t>rozpočet</t>
  </si>
  <si>
    <t>skutečnost</t>
  </si>
  <si>
    <t>Ostatní mimořádné finanční výnosy</t>
  </si>
  <si>
    <t>Kurzové ztráty</t>
  </si>
  <si>
    <t>Ostatní daně a poplatky</t>
  </si>
  <si>
    <r>
      <t xml:space="preserve">Ostatní sociální náklady </t>
    </r>
    <r>
      <rPr>
        <sz val="10"/>
        <rFont val="Arial CE"/>
        <charset val="238"/>
      </rPr>
      <t>- covid testy</t>
    </r>
  </si>
  <si>
    <t xml:space="preserve">kino </t>
  </si>
  <si>
    <t>výstavy</t>
  </si>
  <si>
    <t>Ostatní pokuty a penále</t>
  </si>
  <si>
    <t xml:space="preserve">VÝSLEDEK HOSPODAŘENÍ   2022 (v tis.Kč) </t>
  </si>
  <si>
    <t>Příloha 6 k ZÚ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</si>
</sst>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4" fontId="6" fillId="0" borderId="1" xfId="0" applyNumberFormat="1" applyFont="1" applyBorder="1"/>
    <xf numFmtId="4" fontId="0" fillId="0" borderId="2" xfId="0" applyNumberFormat="1" applyBorder="1" applyAlignment="1">
      <alignment vertical="top"/>
    </xf>
    <xf numFmtId="4" fontId="6" fillId="0" borderId="3" xfId="0" applyNumberFormat="1" applyFont="1" applyBorder="1"/>
    <xf numFmtId="4" fontId="0" fillId="0" borderId="4" xfId="0" applyNumberFormat="1" applyBorder="1"/>
    <xf numFmtId="4" fontId="0" fillId="0" borderId="4" xfId="0" applyNumberFormat="1" applyBorder="1" applyAlignment="1">
      <alignment vertical="top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6" fillId="0" borderId="3" xfId="0" applyNumberFormat="1" applyFont="1" applyBorder="1" applyAlignment="1">
      <alignment vertical="top"/>
    </xf>
    <xf numFmtId="4" fontId="1" fillId="0" borderId="6" xfId="0" applyNumberFormat="1" applyFont="1" applyBorder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1" fillId="0" borderId="8" xfId="0" applyNumberFormat="1" applyFont="1" applyBorder="1"/>
    <xf numFmtId="4" fontId="8" fillId="0" borderId="5" xfId="0" applyNumberFormat="1" applyFont="1" applyBorder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6" fillId="0" borderId="9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4" fontId="8" fillId="0" borderId="6" xfId="0" applyNumberFormat="1" applyFont="1" applyBorder="1" applyAlignment="1">
      <alignment vertical="top"/>
    </xf>
    <xf numFmtId="4" fontId="0" fillId="0" borderId="14" xfId="0" applyNumberFormat="1" applyBorder="1" applyAlignment="1">
      <alignment vertical="top"/>
    </xf>
    <xf numFmtId="4" fontId="8" fillId="0" borderId="2" xfId="0" applyNumberFormat="1" applyFont="1" applyBorder="1"/>
    <xf numFmtId="4" fontId="0" fillId="0" borderId="15" xfId="0" applyNumberFormat="1" applyBorder="1"/>
    <xf numFmtId="4" fontId="8" fillId="0" borderId="2" xfId="0" applyNumberFormat="1" applyFont="1" applyBorder="1" applyAlignment="1">
      <alignment vertical="top"/>
    </xf>
    <xf numFmtId="4" fontId="0" fillId="0" borderId="15" xfId="0" applyNumberFormat="1" applyBorder="1" applyAlignment="1">
      <alignment vertical="top"/>
    </xf>
    <xf numFmtId="4" fontId="0" fillId="0" borderId="16" xfId="0" applyNumberFormat="1" applyBorder="1"/>
    <xf numFmtId="4" fontId="8" fillId="0" borderId="17" xfId="0" applyNumberFormat="1" applyFont="1" applyBorder="1"/>
    <xf numFmtId="4" fontId="0" fillId="0" borderId="18" xfId="0" applyNumberFormat="1" applyBorder="1"/>
    <xf numFmtId="4" fontId="6" fillId="0" borderId="19" xfId="0" applyNumberFormat="1" applyFont="1" applyBorder="1"/>
    <xf numFmtId="4" fontId="0" fillId="0" borderId="20" xfId="0" applyNumberFormat="1" applyBorder="1"/>
    <xf numFmtId="4" fontId="0" fillId="0" borderId="20" xfId="0" applyNumberFormat="1" applyBorder="1" applyAlignment="1">
      <alignment vertical="top"/>
    </xf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4" xfId="0" applyNumberFormat="1" applyFont="1" applyBorder="1"/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4" fontId="6" fillId="0" borderId="19" xfId="0" applyNumberFormat="1" applyFont="1" applyBorder="1" applyAlignment="1">
      <alignment vertical="top"/>
    </xf>
    <xf numFmtId="4" fontId="6" fillId="0" borderId="21" xfId="0" applyNumberFormat="1" applyFont="1" applyBorder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/>
    </xf>
    <xf numFmtId="0" fontId="0" fillId="0" borderId="10" xfId="0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1" fillId="0" borderId="10" xfId="0" applyFont="1" applyBorder="1" applyAlignment="1">
      <alignment horizontal="right"/>
    </xf>
    <xf numFmtId="4" fontId="2" fillId="0" borderId="23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8" fillId="0" borderId="25" xfId="0" applyNumberFormat="1" applyFont="1" applyBorder="1" applyAlignment="1">
      <alignment vertical="top"/>
    </xf>
    <xf numFmtId="4" fontId="8" fillId="0" borderId="26" xfId="0" applyNumberFormat="1" applyFont="1" applyBorder="1"/>
    <xf numFmtId="4" fontId="8" fillId="0" borderId="26" xfId="0" applyNumberFormat="1" applyFont="1" applyBorder="1" applyAlignment="1">
      <alignment vertical="top"/>
    </xf>
    <xf numFmtId="4" fontId="6" fillId="0" borderId="27" xfId="0" applyNumberFormat="1" applyFont="1" applyBorder="1"/>
    <xf numFmtId="4" fontId="8" fillId="0" borderId="28" xfId="0" applyNumberFormat="1" applyFont="1" applyBorder="1"/>
    <xf numFmtId="4" fontId="8" fillId="0" borderId="29" xfId="0" applyNumberFormat="1" applyFont="1" applyBorder="1"/>
    <xf numFmtId="4" fontId="1" fillId="0" borderId="26" xfId="0" applyNumberFormat="1" applyFont="1" applyBorder="1"/>
    <xf numFmtId="4" fontId="1" fillId="0" borderId="28" xfId="0" applyNumberFormat="1" applyFont="1" applyBorder="1"/>
    <xf numFmtId="4" fontId="0" fillId="0" borderId="26" xfId="0" applyNumberFormat="1" applyBorder="1" applyAlignment="1">
      <alignment vertical="top"/>
    </xf>
    <xf numFmtId="4" fontId="0" fillId="0" borderId="30" xfId="0" applyNumberFormat="1" applyBorder="1" applyAlignment="1">
      <alignment vertical="top"/>
    </xf>
    <xf numFmtId="4" fontId="0" fillId="0" borderId="30" xfId="0" applyNumberFormat="1" applyBorder="1"/>
    <xf numFmtId="4" fontId="6" fillId="0" borderId="27" xfId="0" applyNumberFormat="1" applyFont="1" applyBorder="1" applyAlignment="1">
      <alignment vertical="top"/>
    </xf>
    <xf numFmtId="4" fontId="1" fillId="0" borderId="25" xfId="0" applyNumberFormat="1" applyFont="1" applyBorder="1"/>
    <xf numFmtId="4" fontId="2" fillId="0" borderId="31" xfId="0" applyNumberFormat="1" applyFont="1" applyBorder="1" applyAlignment="1">
      <alignment horizontal="center"/>
    </xf>
    <xf numFmtId="4" fontId="2" fillId="0" borderId="32" xfId="0" applyNumberFormat="1" applyFont="1" applyBorder="1" applyAlignment="1">
      <alignment horizontal="center"/>
    </xf>
    <xf numFmtId="0" fontId="3" fillId="0" borderId="12" xfId="0" applyFont="1" applyBorder="1"/>
    <xf numFmtId="4" fontId="7" fillId="0" borderId="19" xfId="0" applyNumberFormat="1" applyFont="1" applyBorder="1"/>
    <xf numFmtId="4" fontId="7" fillId="0" borderId="7" xfId="0" applyNumberFormat="1" applyFont="1" applyBorder="1"/>
    <xf numFmtId="4" fontId="2" fillId="0" borderId="0" xfId="0" applyNumberFormat="1" applyFont="1"/>
    <xf numFmtId="3" fontId="0" fillId="0" borderId="0" xfId="0" applyNumberFormat="1"/>
    <xf numFmtId="0" fontId="2" fillId="0" borderId="0" xfId="0" applyFont="1"/>
    <xf numFmtId="4" fontId="1" fillId="0" borderId="4" xfId="0" applyNumberFormat="1" applyFont="1" applyBorder="1"/>
    <xf numFmtId="4" fontId="1" fillId="0" borderId="30" xfId="0" applyNumberFormat="1" applyFont="1" applyBorder="1"/>
    <xf numFmtId="4" fontId="1" fillId="0" borderId="20" xfId="0" applyNumberFormat="1" applyFont="1" applyBorder="1"/>
    <xf numFmtId="0" fontId="11" fillId="0" borderId="12" xfId="0" applyFont="1" applyBorder="1" applyAlignment="1">
      <alignment horizontal="right"/>
    </xf>
    <xf numFmtId="0" fontId="11" fillId="0" borderId="13" xfId="0" applyFont="1" applyBorder="1"/>
    <xf numFmtId="4" fontId="11" fillId="0" borderId="3" xfId="0" applyNumberFormat="1" applyFont="1" applyBorder="1"/>
    <xf numFmtId="4" fontId="11" fillId="0" borderId="27" xfId="0" applyNumberFormat="1" applyFont="1" applyBorder="1"/>
    <xf numFmtId="4" fontId="11" fillId="0" borderId="19" xfId="0" applyNumberFormat="1" applyFont="1" applyBorder="1"/>
    <xf numFmtId="4" fontId="6" fillId="0" borderId="13" xfId="0" applyNumberFormat="1" applyFont="1" applyBorder="1"/>
    <xf numFmtId="0" fontId="0" fillId="0" borderId="25" xfId="0" applyBorder="1" applyAlignment="1">
      <alignment vertical="top" wrapText="1"/>
    </xf>
    <xf numFmtId="0" fontId="0" fillId="0" borderId="26" xfId="0" applyBorder="1"/>
    <xf numFmtId="0" fontId="0" fillId="0" borderId="26" xfId="0" applyBorder="1" applyAlignment="1">
      <alignment vertical="top"/>
    </xf>
    <xf numFmtId="0" fontId="0" fillId="0" borderId="28" xfId="0" applyBorder="1"/>
    <xf numFmtId="0" fontId="0" fillId="0" borderId="29" xfId="0" applyBorder="1"/>
    <xf numFmtId="0" fontId="1" fillId="0" borderId="26" xfId="0" applyFont="1" applyBorder="1"/>
    <xf numFmtId="0" fontId="0" fillId="0" borderId="26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0" xfId="0" applyBorder="1"/>
    <xf numFmtId="0" fontId="6" fillId="0" borderId="27" xfId="0" applyFont="1" applyBorder="1"/>
    <xf numFmtId="0" fontId="6" fillId="0" borderId="39" xfId="0" applyFont="1" applyBorder="1"/>
    <xf numFmtId="0" fontId="6" fillId="0" borderId="38" xfId="0" applyFont="1" applyBorder="1"/>
    <xf numFmtId="0" fontId="3" fillId="0" borderId="13" xfId="0" applyFont="1" applyBorder="1" applyAlignment="1">
      <alignment vertical="center" wrapText="1"/>
    </xf>
    <xf numFmtId="4" fontId="0" fillId="0" borderId="37" xfId="0" applyNumberFormat="1" applyBorder="1" applyAlignment="1">
      <alignment vertical="top"/>
    </xf>
    <xf numFmtId="4" fontId="0" fillId="0" borderId="40" xfId="0" applyNumberFormat="1" applyBorder="1" applyAlignment="1">
      <alignment vertical="top"/>
    </xf>
    <xf numFmtId="4" fontId="0" fillId="0" borderId="41" xfId="0" applyNumberFormat="1" applyBorder="1" applyAlignment="1">
      <alignment vertical="top"/>
    </xf>
    <xf numFmtId="4" fontId="0" fillId="0" borderId="42" xfId="0" applyNumberFormat="1" applyBorder="1"/>
    <xf numFmtId="4" fontId="0" fillId="0" borderId="42" xfId="0" applyNumberFormat="1" applyBorder="1" applyAlignment="1">
      <alignment vertical="top"/>
    </xf>
    <xf numFmtId="4" fontId="1" fillId="0" borderId="42" xfId="0" applyNumberFormat="1" applyFont="1" applyBorder="1" applyAlignment="1">
      <alignment vertical="top"/>
    </xf>
    <xf numFmtId="4" fontId="1" fillId="0" borderId="42" xfId="0" applyNumberFormat="1" applyFont="1" applyBorder="1"/>
    <xf numFmtId="4" fontId="0" fillId="0" borderId="41" xfId="0" applyNumberFormat="1" applyBorder="1"/>
    <xf numFmtId="4" fontId="1" fillId="0" borderId="34" xfId="0" applyNumberFormat="1" applyFont="1" applyBorder="1" applyAlignment="1">
      <alignment horizontal="right"/>
    </xf>
    <xf numFmtId="4" fontId="1" fillId="0" borderId="42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7" fillId="0" borderId="21" xfId="0" applyNumberFormat="1" applyFont="1" applyBorder="1"/>
    <xf numFmtId="0" fontId="6" fillId="0" borderId="45" xfId="0" applyFont="1" applyBorder="1" applyAlignment="1">
      <alignment horizontal="center" vertical="center"/>
    </xf>
    <xf numFmtId="4" fontId="9" fillId="0" borderId="46" xfId="0" applyNumberFormat="1" applyFont="1" applyBorder="1" applyAlignment="1">
      <alignment vertical="center"/>
    </xf>
    <xf numFmtId="4" fontId="0" fillId="0" borderId="35" xfId="0" applyNumberFormat="1" applyBorder="1" applyAlignment="1">
      <alignment vertical="top" wrapText="1"/>
    </xf>
    <xf numFmtId="4" fontId="0" fillId="0" borderId="48" xfId="0" applyNumberFormat="1" applyBorder="1"/>
    <xf numFmtId="4" fontId="0" fillId="0" borderId="44" xfId="0" applyNumberFormat="1" applyBorder="1"/>
    <xf numFmtId="4" fontId="0" fillId="0" borderId="48" xfId="0" applyNumberFormat="1" applyBorder="1" applyAlignment="1">
      <alignment vertical="top"/>
    </xf>
    <xf numFmtId="4" fontId="0" fillId="0" borderId="8" xfId="0" applyNumberFormat="1" applyBorder="1"/>
    <xf numFmtId="4" fontId="0" fillId="0" borderId="8" xfId="0" applyNumberFormat="1" applyBorder="1" applyAlignment="1">
      <alignment vertical="top"/>
    </xf>
    <xf numFmtId="4" fontId="6" fillId="0" borderId="43" xfId="0" applyNumberFormat="1" applyFont="1" applyBorder="1"/>
    <xf numFmtId="4" fontId="6" fillId="0" borderId="43" xfId="0" applyNumberFormat="1" applyFont="1" applyBorder="1" applyAlignment="1">
      <alignment vertical="top"/>
    </xf>
    <xf numFmtId="4" fontId="6" fillId="0" borderId="45" xfId="0" applyNumberFormat="1" applyFont="1" applyBorder="1" applyAlignment="1">
      <alignment horizontal="center" vertical="center"/>
    </xf>
    <xf numFmtId="4" fontId="0" fillId="0" borderId="47" xfId="0" applyNumberFormat="1" applyBorder="1"/>
    <xf numFmtId="4" fontId="11" fillId="0" borderId="43" xfId="0" applyNumberFormat="1" applyFont="1" applyBorder="1"/>
    <xf numFmtId="4" fontId="0" fillId="0" borderId="8" xfId="0" applyNumberFormat="1" applyBorder="1" applyAlignment="1">
      <alignment horizontal="right" vertical="top"/>
    </xf>
    <xf numFmtId="4" fontId="0" fillId="0" borderId="44" xfId="0" applyNumberFormat="1" applyBorder="1" applyAlignment="1">
      <alignment horizontal="right" vertical="top"/>
    </xf>
    <xf numFmtId="4" fontId="7" fillId="0" borderId="43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6" fillId="0" borderId="35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37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/>
    </xf>
    <xf numFmtId="4" fontId="6" fillId="0" borderId="34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"/>
  <sheetViews>
    <sheetView tabSelected="1" zoomScaleNormal="100" zoomScaleSheetLayoutView="85" workbookViewId="0">
      <selection activeCell="U25" sqref="U25"/>
    </sheetView>
  </sheetViews>
  <sheetFormatPr defaultRowHeight="12.75" x14ac:dyDescent="0.2"/>
  <cols>
    <col min="1" max="1" width="6.7109375" customWidth="1"/>
    <col min="2" max="2" width="48.5703125" customWidth="1"/>
    <col min="3" max="3" width="9.85546875" customWidth="1"/>
    <col min="4" max="14" width="9.85546875" style="10" customWidth="1"/>
  </cols>
  <sheetData>
    <row r="1" spans="1:14" s="15" customFormat="1" ht="21.75" customHeight="1" x14ac:dyDescent="0.25">
      <c r="A1" s="11" t="s">
        <v>87</v>
      </c>
      <c r="D1" s="12" t="s">
        <v>17</v>
      </c>
      <c r="M1" s="133" t="s">
        <v>88</v>
      </c>
      <c r="N1" s="133"/>
    </row>
    <row r="2" spans="1:14" s="16" customFormat="1" ht="15" thickBot="1" x14ac:dyDescent="0.25"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9" customFormat="1" ht="12.95" customHeight="1" x14ac:dyDescent="0.2">
      <c r="A3" s="124" t="s">
        <v>0</v>
      </c>
      <c r="B3" s="132" t="s">
        <v>1</v>
      </c>
      <c r="C3" s="128" t="s">
        <v>75</v>
      </c>
      <c r="D3" s="129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1:14" s="19" customFormat="1" ht="12.95" customHeight="1" thickBot="1" x14ac:dyDescent="0.25">
      <c r="A4" s="125"/>
      <c r="B4" s="127"/>
      <c r="C4" s="106" t="s">
        <v>78</v>
      </c>
      <c r="D4" s="107" t="s">
        <v>79</v>
      </c>
      <c r="E4" s="49" t="s">
        <v>46</v>
      </c>
      <c r="F4" s="50" t="s">
        <v>47</v>
      </c>
      <c r="G4" s="65" t="s">
        <v>84</v>
      </c>
      <c r="H4" s="65" t="s">
        <v>48</v>
      </c>
      <c r="I4" s="65" t="s">
        <v>85</v>
      </c>
      <c r="J4" s="65" t="s">
        <v>73</v>
      </c>
      <c r="K4" s="50" t="s">
        <v>72</v>
      </c>
      <c r="L4" s="65" t="s">
        <v>49</v>
      </c>
      <c r="M4" s="65" t="s">
        <v>50</v>
      </c>
      <c r="N4" s="64" t="s">
        <v>51</v>
      </c>
    </row>
    <row r="5" spans="1:14" s="19" customFormat="1" ht="12.95" customHeight="1" thickBot="1" x14ac:dyDescent="0.25">
      <c r="A5" s="22">
        <v>501</v>
      </c>
      <c r="B5" s="23" t="s">
        <v>2</v>
      </c>
      <c r="C5" s="114">
        <f>SUM(C6:C11)</f>
        <v>139</v>
      </c>
      <c r="D5" s="42">
        <f>SUM(D6:D11)</f>
        <v>226.63000000000002</v>
      </c>
      <c r="E5" s="1">
        <f>SUM(E6:E11)</f>
        <v>1.7500000000000002</v>
      </c>
      <c r="F5" s="1">
        <f>SUM(F6:F11)</f>
        <v>45.75</v>
      </c>
      <c r="G5" s="1">
        <f t="shared" ref="G5:N5" si="0">SUM(G6:G11)</f>
        <v>19.190000000000001</v>
      </c>
      <c r="H5" s="1">
        <f t="shared" si="0"/>
        <v>108.08</v>
      </c>
      <c r="I5" s="1">
        <f t="shared" si="0"/>
        <v>0.94</v>
      </c>
      <c r="J5" s="1">
        <f t="shared" si="0"/>
        <v>2.46</v>
      </c>
      <c r="K5" s="1">
        <f>SUM(K6:K11)</f>
        <v>0.6</v>
      </c>
      <c r="L5" s="1">
        <f>SUM(L6:L11)</f>
        <v>45.580000000000005</v>
      </c>
      <c r="M5" s="1">
        <f t="shared" si="0"/>
        <v>2.2800000000000002</v>
      </c>
      <c r="N5" s="33">
        <f t="shared" si="0"/>
        <v>0</v>
      </c>
    </row>
    <row r="6" spans="1:14" ht="12.95" customHeight="1" x14ac:dyDescent="0.2">
      <c r="A6" s="43" t="s">
        <v>3</v>
      </c>
      <c r="B6" s="81" t="s">
        <v>29</v>
      </c>
      <c r="C6" s="108">
        <v>60</v>
      </c>
      <c r="D6" s="94">
        <f>E6+F6+G6+H6+L6+M6+N6+K6+J6+I6</f>
        <v>54.269999999999996</v>
      </c>
      <c r="E6" s="24">
        <v>0.54</v>
      </c>
      <c r="F6" s="51">
        <v>8.1</v>
      </c>
      <c r="G6" s="51">
        <v>10.8</v>
      </c>
      <c r="H6" s="51">
        <v>32.39</v>
      </c>
      <c r="I6" s="51"/>
      <c r="J6" s="51"/>
      <c r="K6" s="51"/>
      <c r="L6" s="51">
        <v>1.36</v>
      </c>
      <c r="M6" s="51">
        <v>1.08</v>
      </c>
      <c r="N6" s="25"/>
    </row>
    <row r="7" spans="1:14" ht="12.95" customHeight="1" x14ac:dyDescent="0.2">
      <c r="A7" s="44"/>
      <c r="B7" s="82" t="s">
        <v>30</v>
      </c>
      <c r="C7" s="109">
        <v>20</v>
      </c>
      <c r="D7" s="95">
        <f>E7+F7+G7+H7+L7+M7+N7+J7+K7+I7</f>
        <v>64.180000000000007</v>
      </c>
      <c r="E7" s="26"/>
      <c r="F7" s="52"/>
      <c r="G7" s="52"/>
      <c r="H7" s="52">
        <v>38.51</v>
      </c>
      <c r="I7" s="52"/>
      <c r="J7" s="52"/>
      <c r="K7" s="52"/>
      <c r="L7" s="52">
        <v>25.67</v>
      </c>
      <c r="M7" s="52"/>
      <c r="N7" s="27"/>
    </row>
    <row r="8" spans="1:14" ht="12.95" customHeight="1" x14ac:dyDescent="0.2">
      <c r="A8" s="44"/>
      <c r="B8" s="82" t="s">
        <v>31</v>
      </c>
      <c r="C8" s="110">
        <v>19</v>
      </c>
      <c r="D8" s="95">
        <f t="shared" ref="D8:D10" si="1">E8+F8+G8+H8+L8+M8+N8+J8+K8+I8</f>
        <v>51.01</v>
      </c>
      <c r="E8" s="26">
        <v>0.91</v>
      </c>
      <c r="F8" s="52">
        <v>33.76</v>
      </c>
      <c r="G8" s="52">
        <v>0.81</v>
      </c>
      <c r="H8" s="52">
        <v>7.86</v>
      </c>
      <c r="I8" s="52"/>
      <c r="J8" s="52">
        <v>1.86</v>
      </c>
      <c r="K8" s="52"/>
      <c r="L8" s="52">
        <v>5.81</v>
      </c>
      <c r="M8" s="52"/>
      <c r="N8" s="27"/>
    </row>
    <row r="9" spans="1:14" ht="12.95" customHeight="1" x14ac:dyDescent="0.2">
      <c r="A9" s="44"/>
      <c r="B9" s="83" t="s">
        <v>32</v>
      </c>
      <c r="C9" s="111">
        <v>18</v>
      </c>
      <c r="D9" s="95">
        <f t="shared" si="1"/>
        <v>31.580000000000002</v>
      </c>
      <c r="E9" s="28">
        <v>0.3</v>
      </c>
      <c r="F9" s="53">
        <v>3.59</v>
      </c>
      <c r="G9" s="53">
        <v>6.13</v>
      </c>
      <c r="H9" s="53">
        <v>17.96</v>
      </c>
      <c r="I9" s="53"/>
      <c r="J9" s="53">
        <v>0.6</v>
      </c>
      <c r="K9" s="53">
        <v>0.6</v>
      </c>
      <c r="L9" s="53">
        <v>1.2</v>
      </c>
      <c r="M9" s="53">
        <v>1.2</v>
      </c>
      <c r="N9" s="29"/>
    </row>
    <row r="10" spans="1:14" ht="12.95" customHeight="1" x14ac:dyDescent="0.2">
      <c r="A10" s="44"/>
      <c r="B10" s="82" t="s">
        <v>77</v>
      </c>
      <c r="C10" s="112">
        <v>12</v>
      </c>
      <c r="D10" s="95">
        <f t="shared" si="1"/>
        <v>13.11</v>
      </c>
      <c r="E10" s="26"/>
      <c r="F10" s="52">
        <v>0.3</v>
      </c>
      <c r="G10" s="52">
        <v>1.45</v>
      </c>
      <c r="H10" s="52">
        <v>11.36</v>
      </c>
      <c r="I10" s="52"/>
      <c r="J10" s="52"/>
      <c r="K10" s="52"/>
      <c r="L10" s="52"/>
      <c r="M10" s="52"/>
      <c r="N10" s="27"/>
    </row>
    <row r="11" spans="1:14" ht="12.95" customHeight="1" thickBot="1" x14ac:dyDescent="0.25">
      <c r="A11" s="44"/>
      <c r="B11" s="82" t="s">
        <v>53</v>
      </c>
      <c r="C11" s="110">
        <v>10</v>
      </c>
      <c r="D11" s="95">
        <f>E11+F11+G11+H11+L11+M11+N11+J11+K11+I11</f>
        <v>12.479999999999999</v>
      </c>
      <c r="E11" s="26"/>
      <c r="F11" s="52"/>
      <c r="G11" s="52"/>
      <c r="H11" s="52"/>
      <c r="I11" s="52">
        <v>0.94</v>
      </c>
      <c r="J11" s="52"/>
      <c r="K11" s="52"/>
      <c r="L11" s="52">
        <v>11.54</v>
      </c>
      <c r="M11" s="52"/>
      <c r="N11" s="27"/>
    </row>
    <row r="12" spans="1:14" s="19" customFormat="1" ht="12.95" customHeight="1" thickBot="1" x14ac:dyDescent="0.25">
      <c r="A12" s="22">
        <v>502</v>
      </c>
      <c r="B12" s="23" t="s">
        <v>4</v>
      </c>
      <c r="C12" s="114">
        <f>SUM(C13:C15)</f>
        <v>825</v>
      </c>
      <c r="D12" s="42">
        <f>SUM(D13:D15)</f>
        <v>817.31000000000006</v>
      </c>
      <c r="E12" s="3">
        <f t="shared" ref="E12:N12" si="2">SUM(E13:E15)</f>
        <v>8.17</v>
      </c>
      <c r="F12" s="3">
        <f t="shared" si="2"/>
        <v>91.43</v>
      </c>
      <c r="G12" s="3">
        <f t="shared" si="2"/>
        <v>171.19</v>
      </c>
      <c r="H12" s="3">
        <f t="shared" si="2"/>
        <v>454.98</v>
      </c>
      <c r="I12" s="3">
        <f t="shared" si="2"/>
        <v>3</v>
      </c>
      <c r="J12" s="3">
        <f t="shared" si="2"/>
        <v>3.32</v>
      </c>
      <c r="K12" s="3">
        <f t="shared" si="2"/>
        <v>3.48</v>
      </c>
      <c r="L12" s="3">
        <f t="shared" si="2"/>
        <v>81.739999999999995</v>
      </c>
      <c r="M12" s="3">
        <f t="shared" si="2"/>
        <v>0</v>
      </c>
      <c r="N12" s="33">
        <f t="shared" si="2"/>
        <v>0</v>
      </c>
    </row>
    <row r="13" spans="1:14" ht="12.95" customHeight="1" x14ac:dyDescent="0.2">
      <c r="A13" s="44" t="s">
        <v>3</v>
      </c>
      <c r="B13" s="82" t="s">
        <v>18</v>
      </c>
      <c r="C13" s="112">
        <v>320</v>
      </c>
      <c r="D13" s="97">
        <f>E13+F13+G13+H13+L13+M13+N13+J13+K13+I13</f>
        <v>316.92</v>
      </c>
      <c r="E13" s="26">
        <v>3.17</v>
      </c>
      <c r="F13" s="52">
        <v>31.69</v>
      </c>
      <c r="G13" s="52">
        <v>47.54</v>
      </c>
      <c r="H13" s="52">
        <v>193.31</v>
      </c>
      <c r="I13" s="52">
        <v>3</v>
      </c>
      <c r="J13" s="52">
        <v>3.17</v>
      </c>
      <c r="K13" s="52">
        <v>3.34</v>
      </c>
      <c r="L13" s="52">
        <v>31.7</v>
      </c>
      <c r="M13" s="52"/>
      <c r="N13" s="27"/>
    </row>
    <row r="14" spans="1:14" ht="12.95" customHeight="1" x14ac:dyDescent="0.2">
      <c r="A14" s="45"/>
      <c r="B14" s="84" t="s">
        <v>20</v>
      </c>
      <c r="C14" s="112">
        <v>17</v>
      </c>
      <c r="D14" s="97">
        <f>E14+F14+G14+H14+L14+M14+N14+J14+K14</f>
        <v>14.600000000000003</v>
      </c>
      <c r="E14" s="14">
        <v>0.15</v>
      </c>
      <c r="F14" s="55">
        <v>1.45</v>
      </c>
      <c r="G14" s="55">
        <v>2.2000000000000002</v>
      </c>
      <c r="H14" s="55">
        <v>9.0500000000000007</v>
      </c>
      <c r="I14" s="55"/>
      <c r="J14" s="55">
        <v>0.15</v>
      </c>
      <c r="K14" s="55">
        <v>0.14000000000000001</v>
      </c>
      <c r="L14" s="55">
        <v>1.46</v>
      </c>
      <c r="M14" s="55"/>
      <c r="N14" s="30"/>
    </row>
    <row r="15" spans="1:14" ht="12.95" customHeight="1" thickBot="1" x14ac:dyDescent="0.25">
      <c r="A15" s="45"/>
      <c r="B15" s="85" t="s">
        <v>19</v>
      </c>
      <c r="C15" s="110">
        <v>488</v>
      </c>
      <c r="D15" s="97">
        <f>E15+F15+G15+H15+L15+M15+N15+J15+K15+I15</f>
        <v>485.79</v>
      </c>
      <c r="E15" s="31">
        <v>4.8499999999999996</v>
      </c>
      <c r="F15" s="56">
        <v>58.29</v>
      </c>
      <c r="G15" s="56">
        <v>121.45</v>
      </c>
      <c r="H15" s="56">
        <v>252.62</v>
      </c>
      <c r="I15" s="56"/>
      <c r="J15" s="56"/>
      <c r="K15" s="56"/>
      <c r="L15" s="56">
        <v>48.58</v>
      </c>
      <c r="M15" s="56"/>
      <c r="N15" s="32"/>
    </row>
    <row r="16" spans="1:14" ht="12.95" customHeight="1" thickBot="1" x14ac:dyDescent="0.25">
      <c r="A16" s="22">
        <v>511</v>
      </c>
      <c r="B16" s="23" t="s">
        <v>5</v>
      </c>
      <c r="C16" s="114">
        <f t="shared" ref="C16:M16" si="3">SUM(C17:C18)</f>
        <v>110</v>
      </c>
      <c r="D16" s="42">
        <f>SUM(D17:D18)</f>
        <v>380.80000000000007</v>
      </c>
      <c r="E16" s="3">
        <f t="shared" si="3"/>
        <v>0</v>
      </c>
      <c r="F16" s="3">
        <f t="shared" si="3"/>
        <v>18.150000000000002</v>
      </c>
      <c r="G16" s="3">
        <f t="shared" si="3"/>
        <v>107.14999999999999</v>
      </c>
      <c r="H16" s="3">
        <f t="shared" si="3"/>
        <v>107.96000000000001</v>
      </c>
      <c r="I16" s="3">
        <f t="shared" si="3"/>
        <v>0</v>
      </c>
      <c r="J16" s="3">
        <f t="shared" si="3"/>
        <v>0</v>
      </c>
      <c r="K16" s="3">
        <f t="shared" si="3"/>
        <v>0</v>
      </c>
      <c r="L16" s="3">
        <f t="shared" si="3"/>
        <v>61.66</v>
      </c>
      <c r="M16" s="3">
        <f t="shared" si="3"/>
        <v>85.88</v>
      </c>
      <c r="N16" s="33">
        <f>SUM(N17:N18)</f>
        <v>0</v>
      </c>
    </row>
    <row r="17" spans="1:15" ht="12.95" customHeight="1" x14ac:dyDescent="0.2">
      <c r="A17" s="46" t="s">
        <v>3</v>
      </c>
      <c r="B17" s="83" t="s">
        <v>66</v>
      </c>
      <c r="C17" s="113">
        <v>100</v>
      </c>
      <c r="D17" s="98">
        <f>E17+F17+G17+H17+L17+M17+N17+K17+J17+I17</f>
        <v>314.40000000000003</v>
      </c>
      <c r="E17" s="28"/>
      <c r="F17" s="53">
        <v>15.72</v>
      </c>
      <c r="G17" s="53">
        <v>94.3</v>
      </c>
      <c r="H17" s="53">
        <v>94.34</v>
      </c>
      <c r="I17" s="53"/>
      <c r="J17" s="53"/>
      <c r="K17" s="53"/>
      <c r="L17" s="53">
        <v>47.16</v>
      </c>
      <c r="M17" s="53">
        <v>62.88</v>
      </c>
      <c r="N17" s="29"/>
    </row>
    <row r="18" spans="1:15" ht="12.95" customHeight="1" thickBot="1" x14ac:dyDescent="0.25">
      <c r="A18" s="45"/>
      <c r="B18" s="84" t="s">
        <v>21</v>
      </c>
      <c r="C18" s="112">
        <v>10</v>
      </c>
      <c r="D18" s="98">
        <f>E18+F18+G18+H18+L18+M18+N18+K18+J18+I18</f>
        <v>66.400000000000006</v>
      </c>
      <c r="E18" s="14"/>
      <c r="F18" s="55">
        <v>2.4300000000000002</v>
      </c>
      <c r="G18" s="55">
        <v>12.85</v>
      </c>
      <c r="H18" s="55">
        <v>13.62</v>
      </c>
      <c r="I18" s="55"/>
      <c r="J18" s="55"/>
      <c r="K18" s="55"/>
      <c r="L18" s="55">
        <v>14.5</v>
      </c>
      <c r="M18" s="55">
        <v>23</v>
      </c>
      <c r="N18" s="30"/>
      <c r="O18" s="71"/>
    </row>
    <row r="19" spans="1:15" ht="12.95" customHeight="1" thickBot="1" x14ac:dyDescent="0.25">
      <c r="A19" s="22">
        <v>512</v>
      </c>
      <c r="B19" s="23" t="s">
        <v>6</v>
      </c>
      <c r="C19" s="114">
        <v>32</v>
      </c>
      <c r="D19" s="42">
        <f>E19+F19+G19+H19+L19+M19+N19+K19+J19+I19</f>
        <v>32.94</v>
      </c>
      <c r="E19" s="3"/>
      <c r="F19" s="54"/>
      <c r="G19" s="54">
        <v>0.92</v>
      </c>
      <c r="H19" s="54">
        <v>7.27</v>
      </c>
      <c r="I19" s="54">
        <v>0.36</v>
      </c>
      <c r="J19" s="54">
        <v>24.39</v>
      </c>
      <c r="K19" s="54"/>
      <c r="L19" s="54"/>
      <c r="M19" s="54"/>
      <c r="N19" s="33"/>
    </row>
    <row r="20" spans="1:15" ht="12.95" customHeight="1" thickBot="1" x14ac:dyDescent="0.25">
      <c r="A20" s="22">
        <v>513</v>
      </c>
      <c r="B20" s="23" t="s">
        <v>33</v>
      </c>
      <c r="C20" s="114">
        <v>52</v>
      </c>
      <c r="D20" s="42">
        <f>E20+F20+G20+H20+L20+M20+N20+K20+J20+I20</f>
        <v>176.35</v>
      </c>
      <c r="E20" s="3">
        <v>3</v>
      </c>
      <c r="F20" s="54">
        <v>33.32</v>
      </c>
      <c r="G20" s="54">
        <v>0.5</v>
      </c>
      <c r="H20" s="54">
        <v>66.650000000000006</v>
      </c>
      <c r="I20" s="54"/>
      <c r="J20" s="54">
        <v>72.56</v>
      </c>
      <c r="K20" s="54"/>
      <c r="L20" s="54">
        <v>0.32</v>
      </c>
      <c r="M20" s="54"/>
      <c r="N20" s="33"/>
    </row>
    <row r="21" spans="1:15" s="19" customFormat="1" ht="12.95" customHeight="1" thickBot="1" x14ac:dyDescent="0.25">
      <c r="A21" s="22">
        <v>518</v>
      </c>
      <c r="B21" s="23" t="s">
        <v>7</v>
      </c>
      <c r="C21" s="114">
        <f>C22+C23+C24+C25+C26+C27+C28+C29+C31+C33+C34+C35+C37+C38+C30+C32+C36</f>
        <v>3171</v>
      </c>
      <c r="D21" s="42">
        <f>D22+D23+D24+D25+D26+D27+D28+D29+D31+D33+D34+D35+D37+D38+D30+D32+D36</f>
        <v>4007.8100000000009</v>
      </c>
      <c r="E21" s="3">
        <f>E22+E23+E24+E25+E26+E27+E28+E29+E31+E33+E34+E35+E37+E38+E30+E32+E36</f>
        <v>85.820000000000007</v>
      </c>
      <c r="F21" s="3">
        <f>F22+F23+F24+F25+F26+F27+F28+F29+F31+F33+F34+F35+F37+F38+F30+F32+F36</f>
        <v>175.51000000000005</v>
      </c>
      <c r="G21" s="3">
        <f t="shared" ref="G21:M21" si="4">G22+G23+G24+G25+G26+G27+G28+G29+G31+G33+G34+G35+G37+G38+G30+G32+G36</f>
        <v>945.11</v>
      </c>
      <c r="H21" s="3">
        <f t="shared" si="4"/>
        <v>1951.2199999999996</v>
      </c>
      <c r="I21" s="3">
        <f t="shared" si="4"/>
        <v>24.14</v>
      </c>
      <c r="J21" s="3">
        <f t="shared" si="4"/>
        <v>378.42</v>
      </c>
      <c r="K21" s="3">
        <f t="shared" si="4"/>
        <v>351.08</v>
      </c>
      <c r="L21" s="3">
        <f t="shared" si="4"/>
        <v>76.180000000000007</v>
      </c>
      <c r="M21" s="3">
        <f t="shared" si="4"/>
        <v>20.330000000000002</v>
      </c>
      <c r="N21" s="42">
        <f>N22+N23+N24+N25+N26+N27+N28+N29+N31+N33+N34+N35+N37+N38+N30+N32+N36</f>
        <v>0</v>
      </c>
    </row>
    <row r="22" spans="1:15" s="19" customFormat="1" ht="12.95" customHeight="1" x14ac:dyDescent="0.2">
      <c r="A22" s="44" t="s">
        <v>3</v>
      </c>
      <c r="B22" s="86" t="s">
        <v>36</v>
      </c>
      <c r="C22" s="13">
        <v>605</v>
      </c>
      <c r="D22" s="99">
        <f>E22+F22+G22+H22+L22+M22+N22+K22+J22+I22</f>
        <v>690.94</v>
      </c>
      <c r="E22" s="6"/>
      <c r="F22" s="57"/>
      <c r="G22" s="57">
        <v>687.94</v>
      </c>
      <c r="H22" s="57">
        <v>3</v>
      </c>
      <c r="I22" s="57"/>
      <c r="J22" s="57"/>
      <c r="K22" s="57"/>
      <c r="L22" s="57"/>
      <c r="M22" s="57"/>
      <c r="N22" s="36"/>
    </row>
    <row r="23" spans="1:15" s="19" customFormat="1" ht="12.95" customHeight="1" x14ac:dyDescent="0.2">
      <c r="A23" s="20"/>
      <c r="B23" s="82" t="s">
        <v>57</v>
      </c>
      <c r="C23" s="112">
        <v>5</v>
      </c>
      <c r="D23" s="99">
        <f t="shared" ref="D23:D38" si="5">E23+F23+G23+H23+L23+M23+N23+K23+J23+I23</f>
        <v>2.36</v>
      </c>
      <c r="E23" s="6"/>
      <c r="F23" s="57"/>
      <c r="G23" s="57"/>
      <c r="H23" s="57">
        <v>1.42</v>
      </c>
      <c r="I23" s="57"/>
      <c r="J23" s="57"/>
      <c r="K23" s="57"/>
      <c r="L23" s="57">
        <v>0.5</v>
      </c>
      <c r="M23" s="57">
        <v>0.44</v>
      </c>
      <c r="N23" s="36"/>
    </row>
    <row r="24" spans="1:15" s="19" customFormat="1" ht="12.95" customHeight="1" x14ac:dyDescent="0.2">
      <c r="A24" s="20"/>
      <c r="B24" s="82" t="s">
        <v>58</v>
      </c>
      <c r="C24" s="112">
        <v>35</v>
      </c>
      <c r="D24" s="99">
        <f t="shared" si="5"/>
        <v>48.05</v>
      </c>
      <c r="E24" s="6"/>
      <c r="F24" s="57"/>
      <c r="G24" s="57">
        <v>0.78</v>
      </c>
      <c r="H24" s="57">
        <v>0.73</v>
      </c>
      <c r="I24" s="57">
        <v>8.14</v>
      </c>
      <c r="J24" s="57">
        <v>36</v>
      </c>
      <c r="K24" s="57">
        <v>2.4</v>
      </c>
      <c r="L24" s="57"/>
      <c r="M24" s="57"/>
      <c r="N24" s="36"/>
    </row>
    <row r="25" spans="1:15" s="19" customFormat="1" ht="12.95" customHeight="1" x14ac:dyDescent="0.2">
      <c r="A25" s="20"/>
      <c r="B25" s="82" t="s">
        <v>59</v>
      </c>
      <c r="C25" s="112">
        <v>270</v>
      </c>
      <c r="D25" s="99">
        <f t="shared" si="5"/>
        <v>356.71999999999997</v>
      </c>
      <c r="E25" s="6">
        <v>3.56</v>
      </c>
      <c r="F25" s="57">
        <v>35.67</v>
      </c>
      <c r="G25" s="57">
        <v>89.18</v>
      </c>
      <c r="H25" s="57">
        <v>192.63</v>
      </c>
      <c r="I25" s="57"/>
      <c r="J25" s="57"/>
      <c r="K25" s="57"/>
      <c r="L25" s="57">
        <v>16.84</v>
      </c>
      <c r="M25" s="57">
        <v>18.84</v>
      </c>
      <c r="N25" s="36"/>
    </row>
    <row r="26" spans="1:15" s="19" customFormat="1" ht="12.95" customHeight="1" x14ac:dyDescent="0.2">
      <c r="A26" s="20"/>
      <c r="B26" s="82" t="s">
        <v>60</v>
      </c>
      <c r="C26" s="112">
        <v>80</v>
      </c>
      <c r="D26" s="99">
        <f t="shared" si="5"/>
        <v>193.30999999999997</v>
      </c>
      <c r="E26" s="6"/>
      <c r="F26" s="57">
        <v>96.87</v>
      </c>
      <c r="G26" s="57">
        <v>57.39</v>
      </c>
      <c r="H26" s="57">
        <v>18.07</v>
      </c>
      <c r="I26" s="57"/>
      <c r="J26" s="57">
        <v>20.98</v>
      </c>
      <c r="K26" s="57"/>
      <c r="L26" s="57"/>
      <c r="M26" s="57"/>
      <c r="N26" s="36"/>
    </row>
    <row r="27" spans="1:15" s="19" customFormat="1" ht="12.95" customHeight="1" x14ac:dyDescent="0.2">
      <c r="A27" s="20"/>
      <c r="B27" s="82" t="s">
        <v>61</v>
      </c>
      <c r="C27" s="112">
        <v>1747</v>
      </c>
      <c r="D27" s="99">
        <f t="shared" si="5"/>
        <v>2241.5500000000002</v>
      </c>
      <c r="E27" s="6">
        <v>80.510000000000005</v>
      </c>
      <c r="F27" s="57">
        <v>11.93</v>
      </c>
      <c r="G27" s="57"/>
      <c r="H27" s="57">
        <v>1437.24</v>
      </c>
      <c r="I27" s="57">
        <v>4.5</v>
      </c>
      <c r="J27" s="57">
        <v>315.38</v>
      </c>
      <c r="K27" s="57">
        <v>342.35</v>
      </c>
      <c r="L27" s="57">
        <v>49.64</v>
      </c>
      <c r="M27" s="57"/>
      <c r="N27" s="36"/>
    </row>
    <row r="28" spans="1:15" s="19" customFormat="1" ht="12.95" customHeight="1" x14ac:dyDescent="0.2">
      <c r="A28" s="20"/>
      <c r="B28" s="82" t="s">
        <v>63</v>
      </c>
      <c r="C28" s="112">
        <v>55</v>
      </c>
      <c r="D28" s="99">
        <f t="shared" si="5"/>
        <v>105.71</v>
      </c>
      <c r="E28" s="6">
        <v>1.06</v>
      </c>
      <c r="F28" s="57">
        <v>5.29</v>
      </c>
      <c r="G28" s="57">
        <v>26.43</v>
      </c>
      <c r="H28" s="57">
        <v>70.819999999999993</v>
      </c>
      <c r="I28" s="57"/>
      <c r="J28" s="57"/>
      <c r="K28" s="57"/>
      <c r="L28" s="57">
        <v>1.06</v>
      </c>
      <c r="M28" s="57">
        <v>1.05</v>
      </c>
      <c r="N28" s="36"/>
    </row>
    <row r="29" spans="1:15" s="19" customFormat="1" ht="12.95" customHeight="1" x14ac:dyDescent="0.2">
      <c r="A29" s="20"/>
      <c r="B29" s="82" t="s">
        <v>64</v>
      </c>
      <c r="C29" s="112">
        <v>26</v>
      </c>
      <c r="D29" s="99">
        <f t="shared" si="5"/>
        <v>10.84</v>
      </c>
      <c r="E29" s="6"/>
      <c r="F29" s="57"/>
      <c r="G29" s="57"/>
      <c r="H29" s="57"/>
      <c r="I29" s="57">
        <v>8</v>
      </c>
      <c r="J29" s="57"/>
      <c r="K29" s="57"/>
      <c r="L29" s="57">
        <v>2.84</v>
      </c>
      <c r="M29" s="57"/>
      <c r="N29" s="36"/>
    </row>
    <row r="30" spans="1:15" s="19" customFormat="1" ht="12.95" customHeight="1" x14ac:dyDescent="0.2">
      <c r="A30" s="20"/>
      <c r="B30" s="82" t="s">
        <v>70</v>
      </c>
      <c r="C30" s="112">
        <v>110</v>
      </c>
      <c r="D30" s="99">
        <f t="shared" si="5"/>
        <v>103.74000000000001</v>
      </c>
      <c r="E30" s="6"/>
      <c r="F30" s="57">
        <v>17.52</v>
      </c>
      <c r="G30" s="57">
        <v>36.1</v>
      </c>
      <c r="H30" s="57">
        <v>45.12</v>
      </c>
      <c r="I30" s="57"/>
      <c r="J30" s="57"/>
      <c r="K30" s="57">
        <v>5</v>
      </c>
      <c r="L30" s="57"/>
      <c r="M30" s="57"/>
      <c r="N30" s="36"/>
    </row>
    <row r="31" spans="1:15" s="19" customFormat="1" ht="12.95" customHeight="1" x14ac:dyDescent="0.2">
      <c r="A31" s="20"/>
      <c r="B31" s="82" t="s">
        <v>54</v>
      </c>
      <c r="C31" s="112">
        <v>2</v>
      </c>
      <c r="D31" s="99">
        <f t="shared" si="5"/>
        <v>0</v>
      </c>
      <c r="E31" s="6"/>
      <c r="F31" s="57"/>
      <c r="G31" s="57"/>
      <c r="H31" s="57"/>
      <c r="I31" s="57"/>
      <c r="J31" s="57"/>
      <c r="K31" s="57"/>
      <c r="L31" s="57"/>
      <c r="M31" s="57"/>
      <c r="N31" s="36"/>
    </row>
    <row r="32" spans="1:15" s="19" customFormat="1" ht="12.95" customHeight="1" x14ac:dyDescent="0.2">
      <c r="A32" s="20"/>
      <c r="B32" s="82" t="s">
        <v>67</v>
      </c>
      <c r="C32" s="112">
        <v>105</v>
      </c>
      <c r="D32" s="99">
        <f t="shared" si="5"/>
        <v>129.65</v>
      </c>
      <c r="E32" s="6"/>
      <c r="F32" s="57"/>
      <c r="G32" s="57">
        <v>0.03</v>
      </c>
      <c r="H32" s="57">
        <v>122.81</v>
      </c>
      <c r="I32" s="57">
        <v>1</v>
      </c>
      <c r="J32" s="57">
        <v>4.88</v>
      </c>
      <c r="K32" s="57">
        <v>0.93</v>
      </c>
      <c r="L32" s="57"/>
      <c r="M32" s="57"/>
      <c r="N32" s="36"/>
    </row>
    <row r="33" spans="1:14" s="19" customFormat="1" ht="12.95" customHeight="1" x14ac:dyDescent="0.2">
      <c r="A33" s="20"/>
      <c r="B33" s="84" t="s">
        <v>35</v>
      </c>
      <c r="C33" s="112">
        <v>10</v>
      </c>
      <c r="D33" s="99">
        <f>E33+F33+G33+H33+L33+M33+N33+K33+J33+I33</f>
        <v>13.340000000000002</v>
      </c>
      <c r="E33" s="7"/>
      <c r="F33" s="58">
        <v>1.31</v>
      </c>
      <c r="G33" s="58">
        <v>3.42</v>
      </c>
      <c r="H33" s="58">
        <v>8.5500000000000007</v>
      </c>
      <c r="I33" s="58"/>
      <c r="J33" s="58">
        <v>0.06</v>
      </c>
      <c r="K33" s="58"/>
      <c r="L33" s="58"/>
      <c r="M33" s="58"/>
      <c r="N33" s="37"/>
    </row>
    <row r="34" spans="1:14" s="19" customFormat="1" ht="12.95" customHeight="1" x14ac:dyDescent="0.2">
      <c r="A34" s="20"/>
      <c r="B34" s="82" t="s">
        <v>71</v>
      </c>
      <c r="C34" s="112">
        <v>28</v>
      </c>
      <c r="D34" s="99">
        <f t="shared" si="5"/>
        <v>27.44</v>
      </c>
      <c r="E34" s="6">
        <v>0.27</v>
      </c>
      <c r="F34" s="57">
        <v>2.74</v>
      </c>
      <c r="G34" s="57">
        <v>6.86</v>
      </c>
      <c r="H34" s="57">
        <v>16.47</v>
      </c>
      <c r="I34" s="57"/>
      <c r="J34" s="57"/>
      <c r="K34" s="57"/>
      <c r="L34" s="57">
        <v>1.1000000000000001</v>
      </c>
      <c r="M34" s="57"/>
      <c r="N34" s="36"/>
    </row>
    <row r="35" spans="1:14" s="19" customFormat="1" ht="12.95" customHeight="1" x14ac:dyDescent="0.2">
      <c r="A35" s="20"/>
      <c r="B35" s="82" t="s">
        <v>62</v>
      </c>
      <c r="C35" s="112">
        <v>47</v>
      </c>
      <c r="D35" s="99">
        <f t="shared" si="5"/>
        <v>41.9</v>
      </c>
      <c r="E35" s="6">
        <v>0.42</v>
      </c>
      <c r="F35" s="57">
        <v>4.18</v>
      </c>
      <c r="G35" s="57">
        <v>6.28</v>
      </c>
      <c r="H35" s="57">
        <v>26</v>
      </c>
      <c r="I35" s="57"/>
      <c r="J35" s="57">
        <v>0.42</v>
      </c>
      <c r="K35" s="57">
        <v>0.4</v>
      </c>
      <c r="L35" s="57">
        <v>4.2</v>
      </c>
      <c r="M35" s="57"/>
      <c r="N35" s="36"/>
    </row>
    <row r="36" spans="1:14" s="19" customFormat="1" ht="12.95" customHeight="1" x14ac:dyDescent="0.2">
      <c r="A36" s="20"/>
      <c r="B36" s="82" t="s">
        <v>74</v>
      </c>
      <c r="C36" s="112">
        <v>10</v>
      </c>
      <c r="D36" s="99">
        <f t="shared" si="5"/>
        <v>3.2</v>
      </c>
      <c r="E36" s="6"/>
      <c r="F36" s="57"/>
      <c r="G36" s="57"/>
      <c r="H36" s="57"/>
      <c r="I36" s="57">
        <v>2.5</v>
      </c>
      <c r="J36" s="57">
        <v>0.7</v>
      </c>
      <c r="K36" s="57"/>
      <c r="L36" s="57"/>
      <c r="M36" s="57"/>
      <c r="N36" s="36"/>
    </row>
    <row r="37" spans="1:14" s="19" customFormat="1" ht="12.95" customHeight="1" x14ac:dyDescent="0.2">
      <c r="A37" s="20"/>
      <c r="B37" s="82" t="s">
        <v>34</v>
      </c>
      <c r="C37" s="112">
        <v>5</v>
      </c>
      <c r="D37" s="99">
        <f t="shared" si="5"/>
        <v>2.95</v>
      </c>
      <c r="E37" s="6"/>
      <c r="F37" s="57"/>
      <c r="G37" s="57">
        <v>1.2</v>
      </c>
      <c r="H37" s="57">
        <v>1.75</v>
      </c>
      <c r="I37" s="57"/>
      <c r="J37" s="57"/>
      <c r="K37" s="57"/>
      <c r="L37" s="57"/>
      <c r="M37" s="57"/>
      <c r="N37" s="36"/>
    </row>
    <row r="38" spans="1:14" s="19" customFormat="1" ht="12.95" customHeight="1" thickBot="1" x14ac:dyDescent="0.25">
      <c r="A38" s="20"/>
      <c r="B38" s="82" t="s">
        <v>68</v>
      </c>
      <c r="C38" s="112">
        <v>31</v>
      </c>
      <c r="D38" s="99">
        <f t="shared" si="5"/>
        <v>36.11</v>
      </c>
      <c r="E38" s="6"/>
      <c r="F38" s="57"/>
      <c r="G38" s="57">
        <v>29.5</v>
      </c>
      <c r="H38" s="57">
        <v>6.61</v>
      </c>
      <c r="I38" s="57"/>
      <c r="J38" s="57"/>
      <c r="K38" s="57"/>
      <c r="L38" s="57"/>
      <c r="M38" s="57"/>
      <c r="N38" s="36"/>
    </row>
    <row r="39" spans="1:14" s="19" customFormat="1" ht="12.95" customHeight="1" thickBot="1" x14ac:dyDescent="0.25">
      <c r="A39" s="22">
        <v>521</v>
      </c>
      <c r="B39" s="23" t="s">
        <v>8</v>
      </c>
      <c r="C39" s="114">
        <f>SUM(C40:C41)</f>
        <v>4005</v>
      </c>
      <c r="D39" s="42">
        <f>SUM(D40:D41)</f>
        <v>4082.0299999999997</v>
      </c>
      <c r="E39" s="3">
        <f>SUM(E40:E41)</f>
        <v>35.21</v>
      </c>
      <c r="F39" s="3">
        <f t="shared" ref="F39:N39" si="6">SUM(F40:F41)</f>
        <v>899.36</v>
      </c>
      <c r="G39" s="3">
        <f t="shared" si="6"/>
        <v>382.58000000000004</v>
      </c>
      <c r="H39" s="3">
        <f t="shared" si="6"/>
        <v>2201.4499999999998</v>
      </c>
      <c r="I39" s="3">
        <f t="shared" si="6"/>
        <v>26.96</v>
      </c>
      <c r="J39" s="3">
        <f t="shared" si="6"/>
        <v>49.03</v>
      </c>
      <c r="K39" s="3">
        <f t="shared" si="6"/>
        <v>40.480000000000004</v>
      </c>
      <c r="L39" s="3">
        <f t="shared" si="6"/>
        <v>344.48</v>
      </c>
      <c r="M39" s="3">
        <f t="shared" si="6"/>
        <v>102.48</v>
      </c>
      <c r="N39" s="33">
        <f t="shared" si="6"/>
        <v>0</v>
      </c>
    </row>
    <row r="40" spans="1:14" ht="12.95" customHeight="1" x14ac:dyDescent="0.2">
      <c r="A40" s="47" t="s">
        <v>3</v>
      </c>
      <c r="B40" s="87" t="s">
        <v>37</v>
      </c>
      <c r="C40" s="119">
        <v>3640</v>
      </c>
      <c r="D40" s="98">
        <f>E40+F40+G40+H40+L40+M40+N40+K40+J40+I40</f>
        <v>3677.2799999999997</v>
      </c>
      <c r="E40" s="2">
        <v>34.15</v>
      </c>
      <c r="F40" s="59">
        <v>853.88</v>
      </c>
      <c r="G40" s="59">
        <v>243.28</v>
      </c>
      <c r="H40" s="59">
        <v>2117.62</v>
      </c>
      <c r="I40" s="59"/>
      <c r="J40" s="59"/>
      <c r="K40" s="59">
        <v>18.48</v>
      </c>
      <c r="L40" s="59">
        <v>307.39</v>
      </c>
      <c r="M40" s="59">
        <v>102.48</v>
      </c>
      <c r="N40" s="29"/>
    </row>
    <row r="41" spans="1:14" ht="12.95" customHeight="1" thickBot="1" x14ac:dyDescent="0.25">
      <c r="A41" s="47"/>
      <c r="B41" s="88" t="s">
        <v>38</v>
      </c>
      <c r="C41" s="120">
        <v>365</v>
      </c>
      <c r="D41" s="96">
        <f>E41+F41+G41+H41+L41+M41+N41+K41+J41+I41</f>
        <v>404.74999999999994</v>
      </c>
      <c r="E41" s="5">
        <v>1.06</v>
      </c>
      <c r="F41" s="60">
        <v>45.48</v>
      </c>
      <c r="G41" s="60">
        <v>139.30000000000001</v>
      </c>
      <c r="H41" s="60">
        <v>83.83</v>
      </c>
      <c r="I41" s="60">
        <v>26.96</v>
      </c>
      <c r="J41" s="60">
        <v>49.03</v>
      </c>
      <c r="K41" s="60">
        <v>22</v>
      </c>
      <c r="L41" s="60">
        <v>37.090000000000003</v>
      </c>
      <c r="M41" s="60"/>
      <c r="N41" s="35"/>
    </row>
    <row r="42" spans="1:14" s="19" customFormat="1" ht="12.95" customHeight="1" thickBot="1" x14ac:dyDescent="0.25">
      <c r="A42" s="22">
        <v>524</v>
      </c>
      <c r="B42" s="23" t="s">
        <v>9</v>
      </c>
      <c r="C42" s="114">
        <f>SUM(C43:C44)</f>
        <v>1231</v>
      </c>
      <c r="D42" s="42">
        <f>SUM(D43:D44)</f>
        <v>1184.43</v>
      </c>
      <c r="E42" s="3">
        <f>SUM(E43:E44)</f>
        <v>10.959999999999999</v>
      </c>
      <c r="F42" s="3">
        <f t="shared" ref="F42:N42" si="7">SUM(F43:F44)</f>
        <v>273.98</v>
      </c>
      <c r="G42" s="3">
        <f t="shared" si="7"/>
        <v>82.22999999999999</v>
      </c>
      <c r="H42" s="3">
        <f t="shared" si="7"/>
        <v>679.5</v>
      </c>
      <c r="I42" s="3">
        <f t="shared" si="7"/>
        <v>0</v>
      </c>
      <c r="J42" s="3">
        <f t="shared" si="7"/>
        <v>0</v>
      </c>
      <c r="K42" s="3">
        <f t="shared" si="7"/>
        <v>6.25</v>
      </c>
      <c r="L42" s="3">
        <f t="shared" si="7"/>
        <v>98.64</v>
      </c>
      <c r="M42" s="3">
        <f t="shared" si="7"/>
        <v>32.870000000000005</v>
      </c>
      <c r="N42" s="33">
        <f t="shared" si="7"/>
        <v>0</v>
      </c>
    </row>
    <row r="43" spans="1:14" s="19" customFormat="1" ht="12.95" customHeight="1" x14ac:dyDescent="0.2">
      <c r="A43" s="48" t="s">
        <v>3</v>
      </c>
      <c r="B43" s="86" t="s">
        <v>22</v>
      </c>
      <c r="C43" s="13">
        <v>903</v>
      </c>
      <c r="D43" s="100">
        <f>E43+F43+G43+H43+L43+M43+N43+K43+J43+I43</f>
        <v>869.05000000000007</v>
      </c>
      <c r="E43" s="6">
        <v>8.0399999999999991</v>
      </c>
      <c r="F43" s="57">
        <v>201.03</v>
      </c>
      <c r="G43" s="57">
        <v>60.33</v>
      </c>
      <c r="H43" s="57">
        <v>498.56</v>
      </c>
      <c r="I43" s="57"/>
      <c r="J43" s="57"/>
      <c r="K43" s="57">
        <v>4.59</v>
      </c>
      <c r="L43" s="57">
        <v>72.38</v>
      </c>
      <c r="M43" s="57">
        <v>24.12</v>
      </c>
      <c r="N43" s="36"/>
    </row>
    <row r="44" spans="1:14" ht="12.95" customHeight="1" thickBot="1" x14ac:dyDescent="0.25">
      <c r="A44" s="45"/>
      <c r="B44" s="89" t="s">
        <v>23</v>
      </c>
      <c r="C44" s="110">
        <v>328</v>
      </c>
      <c r="D44" s="101">
        <f>E44+F44+G44+H44+L44+M44+N44+K44+J44+I44</f>
        <v>315.38000000000005</v>
      </c>
      <c r="E44" s="4">
        <v>2.92</v>
      </c>
      <c r="F44" s="61">
        <v>72.95</v>
      </c>
      <c r="G44" s="61">
        <v>21.9</v>
      </c>
      <c r="H44" s="61">
        <v>180.94</v>
      </c>
      <c r="I44" s="61"/>
      <c r="J44" s="61"/>
      <c r="K44" s="61">
        <v>1.66</v>
      </c>
      <c r="L44" s="61">
        <v>26.26</v>
      </c>
      <c r="M44" s="61">
        <v>8.75</v>
      </c>
      <c r="N44" s="34"/>
    </row>
    <row r="45" spans="1:14" s="19" customFormat="1" ht="12.95" customHeight="1" thickBot="1" x14ac:dyDescent="0.25">
      <c r="A45" s="22">
        <v>525</v>
      </c>
      <c r="B45" s="23" t="s">
        <v>39</v>
      </c>
      <c r="C45" s="114">
        <v>32</v>
      </c>
      <c r="D45" s="42">
        <f>E45+F45+G45+H45+L45+M45+N45+J45+K45+I45</f>
        <v>27</v>
      </c>
      <c r="E45" s="3">
        <v>0.27</v>
      </c>
      <c r="F45" s="54">
        <v>6.48</v>
      </c>
      <c r="G45" s="54">
        <v>1.89</v>
      </c>
      <c r="H45" s="54">
        <v>15.93</v>
      </c>
      <c r="I45" s="54"/>
      <c r="J45" s="54"/>
      <c r="K45" s="54"/>
      <c r="L45" s="54">
        <v>1.89</v>
      </c>
      <c r="M45" s="54">
        <v>0.54</v>
      </c>
      <c r="N45" s="33"/>
    </row>
    <row r="46" spans="1:14" s="19" customFormat="1" ht="12.95" customHeight="1" thickBot="1" x14ac:dyDescent="0.25">
      <c r="A46" s="22">
        <v>527</v>
      </c>
      <c r="B46" s="23" t="s">
        <v>10</v>
      </c>
      <c r="C46" s="114">
        <v>110</v>
      </c>
      <c r="D46" s="42">
        <f>E46+F46+G46+H46+L46+M46+N46+J46+K46+I46</f>
        <v>102.42</v>
      </c>
      <c r="E46" s="3">
        <v>1.02</v>
      </c>
      <c r="F46" s="54">
        <v>24.58</v>
      </c>
      <c r="G46" s="54">
        <v>7.17</v>
      </c>
      <c r="H46" s="54">
        <v>60.42</v>
      </c>
      <c r="I46" s="54"/>
      <c r="J46" s="54"/>
      <c r="K46" s="54"/>
      <c r="L46" s="54">
        <v>7.18</v>
      </c>
      <c r="M46" s="54">
        <v>2.0499999999999998</v>
      </c>
      <c r="N46" s="33"/>
    </row>
    <row r="47" spans="1:14" s="19" customFormat="1" ht="12.95" customHeight="1" thickBot="1" x14ac:dyDescent="0.25">
      <c r="A47" s="22">
        <v>528</v>
      </c>
      <c r="B47" s="23" t="s">
        <v>83</v>
      </c>
      <c r="C47" s="114">
        <v>0</v>
      </c>
      <c r="D47" s="42">
        <f>E47+F47+G47+H47+L47+M47+N47+J47+K47+I47</f>
        <v>-2.54</v>
      </c>
      <c r="E47" s="3"/>
      <c r="F47" s="54"/>
      <c r="G47" s="54"/>
      <c r="H47" s="54">
        <v>-2.54</v>
      </c>
      <c r="I47" s="54"/>
      <c r="J47" s="54"/>
      <c r="K47" s="54"/>
      <c r="L47" s="54"/>
      <c r="M47" s="54"/>
      <c r="N47" s="33"/>
    </row>
    <row r="48" spans="1:14" s="19" customFormat="1" ht="12.95" customHeight="1" thickBot="1" x14ac:dyDescent="0.25">
      <c r="A48" s="22">
        <v>531</v>
      </c>
      <c r="B48" s="23" t="s">
        <v>40</v>
      </c>
      <c r="C48" s="114">
        <v>3</v>
      </c>
      <c r="D48" s="42">
        <f t="shared" ref="D48:D52" si="8">E48+F48+G48+H48+L48+M48+N48+J48+K48+I48</f>
        <v>0</v>
      </c>
      <c r="E48" s="3"/>
      <c r="F48" s="54"/>
      <c r="G48" s="54"/>
      <c r="H48" s="54"/>
      <c r="I48" s="54"/>
      <c r="J48" s="54"/>
      <c r="K48" s="54"/>
      <c r="L48" s="54"/>
      <c r="M48" s="54"/>
      <c r="N48" s="33"/>
    </row>
    <row r="49" spans="1:14" s="19" customFormat="1" ht="12.95" customHeight="1" thickBot="1" x14ac:dyDescent="0.25">
      <c r="A49" s="22">
        <v>538</v>
      </c>
      <c r="B49" s="23" t="s">
        <v>82</v>
      </c>
      <c r="C49" s="114">
        <v>15</v>
      </c>
      <c r="D49" s="42">
        <f t="shared" si="8"/>
        <v>25.180000000000003</v>
      </c>
      <c r="E49" s="3"/>
      <c r="F49" s="54"/>
      <c r="G49" s="54">
        <v>13.73</v>
      </c>
      <c r="H49" s="54">
        <v>11.4</v>
      </c>
      <c r="I49" s="54"/>
      <c r="J49" s="54">
        <v>0.05</v>
      </c>
      <c r="K49" s="54"/>
      <c r="L49" s="54"/>
      <c r="M49" s="54"/>
      <c r="N49" s="33"/>
    </row>
    <row r="50" spans="1:14" s="19" customFormat="1" ht="12.95" customHeight="1" thickBot="1" x14ac:dyDescent="0.25">
      <c r="A50" s="22">
        <v>545</v>
      </c>
      <c r="B50" s="23" t="s">
        <v>86</v>
      </c>
      <c r="C50" s="114">
        <v>0</v>
      </c>
      <c r="D50" s="42">
        <f t="shared" si="8"/>
        <v>2</v>
      </c>
      <c r="E50" s="3"/>
      <c r="F50" s="54"/>
      <c r="G50" s="54"/>
      <c r="H50" s="54">
        <v>2</v>
      </c>
      <c r="I50" s="54"/>
      <c r="J50" s="54"/>
      <c r="K50" s="54"/>
      <c r="L50" s="54"/>
      <c r="M50" s="54"/>
      <c r="N50" s="33"/>
    </row>
    <row r="51" spans="1:14" s="19" customFormat="1" ht="12.95" customHeight="1" thickBot="1" x14ac:dyDescent="0.25">
      <c r="A51" s="39">
        <v>551</v>
      </c>
      <c r="B51" s="40" t="s">
        <v>15</v>
      </c>
      <c r="C51" s="115">
        <v>330</v>
      </c>
      <c r="D51" s="42">
        <f t="shared" si="8"/>
        <v>339.14</v>
      </c>
      <c r="E51" s="8"/>
      <c r="F51" s="62"/>
      <c r="G51" s="62"/>
      <c r="H51" s="62"/>
      <c r="I51" s="62"/>
      <c r="J51" s="62"/>
      <c r="K51" s="62"/>
      <c r="L51" s="62"/>
      <c r="M51" s="62"/>
      <c r="N51" s="41">
        <v>339.14</v>
      </c>
    </row>
    <row r="52" spans="1:14" s="19" customFormat="1" ht="12.95" customHeight="1" thickBot="1" x14ac:dyDescent="0.25">
      <c r="A52" s="39">
        <v>563</v>
      </c>
      <c r="B52" s="40" t="s">
        <v>81</v>
      </c>
      <c r="C52" s="115">
        <v>0</v>
      </c>
      <c r="D52" s="42">
        <f t="shared" si="8"/>
        <v>0.06</v>
      </c>
      <c r="E52" s="8"/>
      <c r="F52" s="62"/>
      <c r="G52" s="62"/>
      <c r="H52" s="62">
        <v>0.06</v>
      </c>
      <c r="I52" s="62"/>
      <c r="J52" s="62"/>
      <c r="K52" s="62"/>
      <c r="L52" s="62"/>
      <c r="M52" s="62"/>
      <c r="N52" s="41"/>
    </row>
    <row r="53" spans="1:14" s="19" customFormat="1" ht="12.95" customHeight="1" thickBot="1" x14ac:dyDescent="0.25">
      <c r="A53" s="39">
        <v>568</v>
      </c>
      <c r="B53" s="40" t="s">
        <v>44</v>
      </c>
      <c r="C53" s="115">
        <v>230</v>
      </c>
      <c r="D53" s="42">
        <f>E53+F53+G53+H53+L53+M53+N53+J53+K53+I53</f>
        <v>256.73</v>
      </c>
      <c r="E53" s="8">
        <v>36.56</v>
      </c>
      <c r="F53" s="62">
        <v>2.36</v>
      </c>
      <c r="G53" s="62">
        <v>41.89</v>
      </c>
      <c r="H53" s="62">
        <v>161.08000000000001</v>
      </c>
      <c r="I53" s="62"/>
      <c r="J53" s="62">
        <v>1.1299999999999999</v>
      </c>
      <c r="K53" s="62">
        <v>12.77</v>
      </c>
      <c r="L53" s="62">
        <v>0.47</v>
      </c>
      <c r="M53" s="62">
        <v>0.47</v>
      </c>
      <c r="N53" s="41"/>
    </row>
    <row r="54" spans="1:14" s="19" customFormat="1" ht="22.5" customHeight="1" thickBot="1" x14ac:dyDescent="0.25">
      <c r="A54" s="22" t="s">
        <v>11</v>
      </c>
      <c r="B54" s="90" t="s">
        <v>12</v>
      </c>
      <c r="C54" s="114">
        <f>C5+C12+C16+C19+C20+C21+C39+C42+C45+C46+C48+C49+C51+C53+C52+C47</f>
        <v>10285</v>
      </c>
      <c r="D54" s="42">
        <f>D5+D12+D16+D19+D20+D21+D39+D42+D45+D46+D48+D49+D51+D53+D52+D47+D50</f>
        <v>11658.289999999999</v>
      </c>
      <c r="E54" s="3">
        <f t="shared" ref="E54:M54" si="9">E5+E12+E16+E19+E20+E21+E39+E42+E45+E46+E48+E49+E51+E53+E52+E47</f>
        <v>182.76000000000005</v>
      </c>
      <c r="F54" s="3">
        <f t="shared" si="9"/>
        <v>1570.9199999999998</v>
      </c>
      <c r="G54" s="3">
        <f t="shared" si="9"/>
        <v>1773.5500000000002</v>
      </c>
      <c r="H54" s="3">
        <f>H5+H12+H16+H19+H20+H21+H39+H42+H45+H46+H48+H49+H51+H53+H52+H47+H50</f>
        <v>5825.46</v>
      </c>
      <c r="I54" s="3">
        <f t="shared" si="9"/>
        <v>55.400000000000006</v>
      </c>
      <c r="J54" s="3">
        <f t="shared" si="9"/>
        <v>531.36</v>
      </c>
      <c r="K54" s="3">
        <f t="shared" si="9"/>
        <v>414.65999999999997</v>
      </c>
      <c r="L54" s="3">
        <f t="shared" si="9"/>
        <v>718.14</v>
      </c>
      <c r="M54" s="3">
        <f t="shared" si="9"/>
        <v>246.9</v>
      </c>
      <c r="N54" s="33">
        <f>N5+N12+N16+N19+N20+N21+N39+N42+N45+N46+N48+N49+N51+N53+N52+N47+N50</f>
        <v>339.14</v>
      </c>
    </row>
    <row r="55" spans="1:14" ht="12.95" customHeight="1" x14ac:dyDescent="0.2">
      <c r="A55" s="124" t="s">
        <v>0</v>
      </c>
      <c r="B55" s="126" t="s">
        <v>1</v>
      </c>
      <c r="C55" s="128" t="s">
        <v>75</v>
      </c>
      <c r="D55" s="129"/>
      <c r="E55" s="130"/>
      <c r="F55" s="130"/>
      <c r="G55" s="130"/>
      <c r="H55" s="130"/>
      <c r="I55" s="130"/>
      <c r="J55" s="130"/>
      <c r="K55" s="130"/>
      <c r="L55" s="130"/>
      <c r="M55" s="130"/>
      <c r="N55" s="131"/>
    </row>
    <row r="56" spans="1:14" ht="12.95" customHeight="1" thickBot="1" x14ac:dyDescent="0.25">
      <c r="A56" s="125"/>
      <c r="B56" s="127"/>
      <c r="C56" s="116" t="s">
        <v>78</v>
      </c>
      <c r="D56" s="107" t="s">
        <v>79</v>
      </c>
      <c r="E56" s="49" t="s">
        <v>46</v>
      </c>
      <c r="F56" s="50" t="s">
        <v>47</v>
      </c>
      <c r="G56" s="65" t="s">
        <v>84</v>
      </c>
      <c r="H56" s="65" t="s">
        <v>48</v>
      </c>
      <c r="I56" s="65" t="s">
        <v>85</v>
      </c>
      <c r="J56" s="65" t="s">
        <v>73</v>
      </c>
      <c r="K56" s="50" t="s">
        <v>72</v>
      </c>
      <c r="L56" s="65" t="s">
        <v>49</v>
      </c>
      <c r="M56" s="65" t="s">
        <v>50</v>
      </c>
      <c r="N56" s="64" t="s">
        <v>51</v>
      </c>
    </row>
    <row r="57" spans="1:14" s="19" customFormat="1" ht="12.95" customHeight="1" thickBot="1" x14ac:dyDescent="0.25">
      <c r="A57" s="22">
        <v>602</v>
      </c>
      <c r="B57" s="23" t="s">
        <v>16</v>
      </c>
      <c r="C57" s="114">
        <f>SUM(C58:C66)</f>
        <v>3995</v>
      </c>
      <c r="D57" s="42">
        <f>SUM(D58:D66)</f>
        <v>5299.14</v>
      </c>
      <c r="E57" s="3">
        <f t="shared" ref="E57:N57" si="10">SUM(E58:E66)</f>
        <v>198.3</v>
      </c>
      <c r="F57" s="3">
        <f t="shared" si="10"/>
        <v>86.65</v>
      </c>
      <c r="G57" s="3">
        <f t="shared" si="10"/>
        <v>1414.3100000000002</v>
      </c>
      <c r="H57" s="3">
        <f t="shared" si="10"/>
        <v>1827.9</v>
      </c>
      <c r="I57" s="3">
        <f t="shared" si="10"/>
        <v>55.4</v>
      </c>
      <c r="J57" s="3">
        <f t="shared" si="10"/>
        <v>81.36</v>
      </c>
      <c r="K57" s="3">
        <f t="shared" si="10"/>
        <v>4.66</v>
      </c>
      <c r="L57" s="3">
        <f t="shared" si="10"/>
        <v>923.52</v>
      </c>
      <c r="M57" s="3">
        <f t="shared" si="10"/>
        <v>707.04</v>
      </c>
      <c r="N57" s="33">
        <f t="shared" si="10"/>
        <v>0</v>
      </c>
    </row>
    <row r="58" spans="1:14" s="19" customFormat="1" ht="12.95" customHeight="1" x14ac:dyDescent="0.2">
      <c r="A58" s="48" t="s">
        <v>3</v>
      </c>
      <c r="B58" s="82" t="s">
        <v>56</v>
      </c>
      <c r="C58" s="112">
        <v>70</v>
      </c>
      <c r="D58" s="102">
        <f>E58+F58+G58+H58+L58+N58+K58+J58+M58+I58</f>
        <v>136.91999999999999</v>
      </c>
      <c r="E58" s="9"/>
      <c r="F58" s="63">
        <v>18.260000000000002</v>
      </c>
      <c r="G58" s="63">
        <v>22.9</v>
      </c>
      <c r="H58" s="63">
        <v>64.010000000000005</v>
      </c>
      <c r="I58" s="63">
        <v>2</v>
      </c>
      <c r="J58" s="63">
        <v>25.09</v>
      </c>
      <c r="K58" s="63">
        <v>4.66</v>
      </c>
      <c r="L58" s="63"/>
      <c r="M58" s="63"/>
      <c r="N58" s="38"/>
    </row>
    <row r="59" spans="1:14" s="19" customFormat="1" ht="12.95" customHeight="1" x14ac:dyDescent="0.2">
      <c r="A59" s="48"/>
      <c r="B59" s="86" t="s">
        <v>24</v>
      </c>
      <c r="C59" s="13">
        <v>1000</v>
      </c>
      <c r="D59" s="103">
        <f>E59+F59+G59+H59+L59+M59+N59+J59+K59+I59</f>
        <v>1663.8200000000002</v>
      </c>
      <c r="E59" s="6"/>
      <c r="F59" s="57"/>
      <c r="G59" s="57"/>
      <c r="H59" s="57"/>
      <c r="I59" s="57">
        <v>53.4</v>
      </c>
      <c r="J59" s="57"/>
      <c r="K59" s="57"/>
      <c r="L59" s="57">
        <v>903.38</v>
      </c>
      <c r="M59" s="57">
        <v>707.04</v>
      </c>
      <c r="N59" s="36"/>
    </row>
    <row r="60" spans="1:14" s="19" customFormat="1" ht="12.95" customHeight="1" x14ac:dyDescent="0.2">
      <c r="A60" s="48"/>
      <c r="B60" s="86" t="s">
        <v>54</v>
      </c>
      <c r="C60" s="13">
        <v>20</v>
      </c>
      <c r="D60" s="103">
        <f t="shared" ref="D60:D66" si="11">E60+F60+G60+H60+L60+M60+N60+J60+K60+I60</f>
        <v>20.14</v>
      </c>
      <c r="E60" s="6"/>
      <c r="F60" s="57"/>
      <c r="G60" s="57"/>
      <c r="H60" s="57"/>
      <c r="I60" s="57"/>
      <c r="J60" s="57"/>
      <c r="K60" s="57"/>
      <c r="L60" s="57">
        <v>20.14</v>
      </c>
      <c r="M60" s="57"/>
      <c r="N60" s="36"/>
    </row>
    <row r="61" spans="1:14" s="19" customFormat="1" ht="12.95" customHeight="1" x14ac:dyDescent="0.2">
      <c r="A61" s="48"/>
      <c r="B61" s="86" t="s">
        <v>25</v>
      </c>
      <c r="C61" s="13">
        <v>0</v>
      </c>
      <c r="D61" s="103">
        <f t="shared" si="11"/>
        <v>5.83</v>
      </c>
      <c r="E61" s="6"/>
      <c r="F61" s="57">
        <v>5.17</v>
      </c>
      <c r="G61" s="57"/>
      <c r="H61" s="57">
        <v>0.66</v>
      </c>
      <c r="I61" s="57"/>
      <c r="J61" s="57"/>
      <c r="K61" s="57"/>
      <c r="L61" s="57"/>
      <c r="M61" s="57"/>
      <c r="N61" s="36"/>
    </row>
    <row r="62" spans="1:14" s="19" customFormat="1" ht="12.95" customHeight="1" x14ac:dyDescent="0.2">
      <c r="A62" s="48"/>
      <c r="B62" s="86" t="s">
        <v>26</v>
      </c>
      <c r="C62" s="13">
        <v>140</v>
      </c>
      <c r="D62" s="103">
        <f t="shared" si="11"/>
        <v>198.3</v>
      </c>
      <c r="E62" s="6">
        <v>198.3</v>
      </c>
      <c r="F62" s="57"/>
      <c r="G62" s="57"/>
      <c r="H62" s="57"/>
      <c r="I62" s="57"/>
      <c r="J62" s="57"/>
      <c r="K62" s="57"/>
      <c r="L62" s="57"/>
      <c r="M62" s="57"/>
      <c r="N62" s="36"/>
    </row>
    <row r="63" spans="1:14" s="19" customFormat="1" ht="12.95" customHeight="1" x14ac:dyDescent="0.2">
      <c r="A63" s="48"/>
      <c r="B63" s="86" t="s">
        <v>45</v>
      </c>
      <c r="C63" s="13">
        <v>1565</v>
      </c>
      <c r="D63" s="103">
        <f t="shared" si="11"/>
        <v>1882.72</v>
      </c>
      <c r="E63" s="6"/>
      <c r="F63" s="57">
        <v>63.22</v>
      </c>
      <c r="G63" s="57"/>
      <c r="H63" s="57">
        <v>1763.23</v>
      </c>
      <c r="I63" s="57"/>
      <c r="J63" s="57">
        <v>56.27</v>
      </c>
      <c r="K63" s="57"/>
      <c r="L63" s="57"/>
      <c r="M63" s="57"/>
      <c r="N63" s="36"/>
    </row>
    <row r="64" spans="1:14" s="19" customFormat="1" ht="12.95" customHeight="1" x14ac:dyDescent="0.2">
      <c r="A64" s="48"/>
      <c r="B64" s="86" t="s">
        <v>27</v>
      </c>
      <c r="C64" s="13">
        <v>1200</v>
      </c>
      <c r="D64" s="103">
        <f t="shared" si="11"/>
        <v>1391.41</v>
      </c>
      <c r="E64" s="6"/>
      <c r="F64" s="57"/>
      <c r="G64" s="57">
        <v>1391.41</v>
      </c>
      <c r="H64" s="57"/>
      <c r="I64" s="57"/>
      <c r="J64" s="57"/>
      <c r="K64" s="57"/>
      <c r="L64" s="57"/>
      <c r="M64" s="57"/>
      <c r="N64" s="36"/>
    </row>
    <row r="65" spans="1:16" s="19" customFormat="1" ht="12.95" customHeight="1" x14ac:dyDescent="0.2">
      <c r="A65" s="48"/>
      <c r="B65" s="89" t="s">
        <v>28</v>
      </c>
      <c r="C65" s="110">
        <v>0</v>
      </c>
      <c r="D65" s="103">
        <f t="shared" si="11"/>
        <v>0</v>
      </c>
      <c r="E65" s="7"/>
      <c r="F65" s="58"/>
      <c r="G65" s="58"/>
      <c r="H65" s="58"/>
      <c r="I65" s="58"/>
      <c r="J65" s="58"/>
      <c r="K65" s="58"/>
      <c r="L65" s="58"/>
      <c r="M65" s="58"/>
      <c r="N65" s="37"/>
    </row>
    <row r="66" spans="1:16" s="19" customFormat="1" ht="12.95" customHeight="1" thickBot="1" x14ac:dyDescent="0.25">
      <c r="A66" s="48"/>
      <c r="B66" s="85" t="s">
        <v>69</v>
      </c>
      <c r="C66" s="117">
        <v>0</v>
      </c>
      <c r="D66" s="103">
        <f t="shared" si="11"/>
        <v>0</v>
      </c>
      <c r="E66" s="72"/>
      <c r="F66" s="73"/>
      <c r="G66" s="73"/>
      <c r="H66" s="73"/>
      <c r="I66" s="73"/>
      <c r="J66" s="73"/>
      <c r="K66" s="73"/>
      <c r="L66" s="73"/>
      <c r="M66" s="73"/>
      <c r="N66" s="74"/>
    </row>
    <row r="67" spans="1:16" s="19" customFormat="1" ht="12.95" customHeight="1" thickBot="1" x14ac:dyDescent="0.25">
      <c r="A67" s="75">
        <v>641</v>
      </c>
      <c r="B67" s="76" t="s">
        <v>55</v>
      </c>
      <c r="C67" s="118">
        <v>0</v>
      </c>
      <c r="D67" s="104">
        <f>E67+F67+G67+H67+K67+L67+M67+N67+J67+I67</f>
        <v>0</v>
      </c>
      <c r="E67" s="77"/>
      <c r="F67" s="78"/>
      <c r="G67" s="78"/>
      <c r="H67" s="78"/>
      <c r="I67" s="78"/>
      <c r="J67" s="78"/>
      <c r="K67" s="78"/>
      <c r="L67" s="78"/>
      <c r="M67" s="78"/>
      <c r="N67" s="79"/>
    </row>
    <row r="68" spans="1:16" s="19" customFormat="1" ht="12.95" customHeight="1" thickBot="1" x14ac:dyDescent="0.25">
      <c r="A68" s="75">
        <v>642</v>
      </c>
      <c r="B68" s="76" t="s">
        <v>65</v>
      </c>
      <c r="C68" s="118">
        <v>0</v>
      </c>
      <c r="D68" s="104">
        <f t="shared" ref="D68:D71" si="12">E68+F68+G68+H68+K68+L68+M68+N68+J68+I68</f>
        <v>0</v>
      </c>
      <c r="E68" s="77"/>
      <c r="F68" s="78"/>
      <c r="G68" s="78"/>
      <c r="H68" s="78"/>
      <c r="I68" s="78"/>
      <c r="J68" s="78"/>
      <c r="K68" s="78"/>
      <c r="L68" s="78"/>
      <c r="M68" s="78"/>
      <c r="N68" s="79"/>
    </row>
    <row r="69" spans="1:16" s="19" customFormat="1" ht="12.95" customHeight="1" thickBot="1" x14ac:dyDescent="0.25">
      <c r="A69" s="22">
        <v>648</v>
      </c>
      <c r="B69" s="23" t="s">
        <v>41</v>
      </c>
      <c r="C69" s="114">
        <v>6290</v>
      </c>
      <c r="D69" s="104">
        <f t="shared" si="12"/>
        <v>6469</v>
      </c>
      <c r="E69" s="3"/>
      <c r="F69" s="54">
        <v>1484.27</v>
      </c>
      <c r="G69" s="54">
        <v>469.49</v>
      </c>
      <c r="H69" s="54">
        <v>3655.24</v>
      </c>
      <c r="I69" s="54"/>
      <c r="J69" s="54">
        <v>450</v>
      </c>
      <c r="K69" s="54">
        <v>410</v>
      </c>
      <c r="L69" s="54"/>
      <c r="M69" s="54"/>
      <c r="N69" s="33"/>
    </row>
    <row r="70" spans="1:16" s="19" customFormat="1" ht="12.95" customHeight="1" thickBot="1" x14ac:dyDescent="0.25">
      <c r="A70" s="22">
        <v>662</v>
      </c>
      <c r="B70" s="23" t="s">
        <v>42</v>
      </c>
      <c r="C70" s="114">
        <v>0</v>
      </c>
      <c r="D70" s="104">
        <f t="shared" si="12"/>
        <v>0</v>
      </c>
      <c r="E70" s="3"/>
      <c r="F70" s="54"/>
      <c r="G70" s="54"/>
      <c r="H70" s="54"/>
      <c r="I70" s="54"/>
      <c r="J70" s="54"/>
      <c r="K70" s="54"/>
      <c r="L70" s="54"/>
      <c r="M70" s="54"/>
      <c r="N70" s="33"/>
    </row>
    <row r="71" spans="1:16" s="19" customFormat="1" ht="12.95" customHeight="1" thickBot="1" x14ac:dyDescent="0.25">
      <c r="A71" s="22">
        <v>663</v>
      </c>
      <c r="B71" s="23" t="s">
        <v>76</v>
      </c>
      <c r="C71" s="114">
        <v>0</v>
      </c>
      <c r="D71" s="104">
        <f t="shared" si="12"/>
        <v>0</v>
      </c>
      <c r="E71" s="3"/>
      <c r="F71" s="54"/>
      <c r="G71" s="54"/>
      <c r="H71" s="54"/>
      <c r="I71" s="54"/>
      <c r="J71" s="54"/>
      <c r="K71" s="54"/>
      <c r="L71" s="54"/>
      <c r="M71" s="54"/>
      <c r="N71" s="33"/>
    </row>
    <row r="72" spans="1:16" s="19" customFormat="1" ht="12.95" customHeight="1" thickBot="1" x14ac:dyDescent="0.25">
      <c r="A72" s="22">
        <v>668</v>
      </c>
      <c r="B72" s="23" t="s">
        <v>80</v>
      </c>
      <c r="C72" s="114">
        <v>0</v>
      </c>
      <c r="D72" s="104">
        <f>E72+F72+G72+H72+K72+L72+M72+N72+J72+I72</f>
        <v>0</v>
      </c>
      <c r="E72" s="3"/>
      <c r="F72" s="54"/>
      <c r="G72" s="54"/>
      <c r="H72" s="54"/>
      <c r="I72" s="54"/>
      <c r="J72" s="54"/>
      <c r="K72" s="54"/>
      <c r="L72" s="54"/>
      <c r="M72" s="54"/>
      <c r="N72" s="33"/>
    </row>
    <row r="73" spans="1:16" s="19" customFormat="1" ht="22.5" customHeight="1" thickBot="1" x14ac:dyDescent="0.25">
      <c r="A73" s="22" t="s">
        <v>13</v>
      </c>
      <c r="B73" s="90" t="s">
        <v>14</v>
      </c>
      <c r="C73" s="114">
        <f>C57+C67+C68+C69+C70+C71+C72</f>
        <v>10285</v>
      </c>
      <c r="D73" s="42">
        <f>D57++D67+D69+D70+D72+D68+D71</f>
        <v>11768.14</v>
      </c>
      <c r="E73" s="3">
        <f t="shared" ref="E73:M73" si="13">E57++E67+E69+E70+E72+E68</f>
        <v>198.3</v>
      </c>
      <c r="F73" s="80">
        <f t="shared" si="13"/>
        <v>1570.92</v>
      </c>
      <c r="G73" s="3">
        <f t="shared" si="13"/>
        <v>1883.8000000000002</v>
      </c>
      <c r="H73" s="3">
        <f t="shared" si="13"/>
        <v>5483.1399999999994</v>
      </c>
      <c r="I73" s="3">
        <f t="shared" si="13"/>
        <v>55.4</v>
      </c>
      <c r="J73" s="3">
        <f t="shared" si="13"/>
        <v>531.36</v>
      </c>
      <c r="K73" s="3">
        <f t="shared" si="13"/>
        <v>414.66</v>
      </c>
      <c r="L73" s="3">
        <f t="shared" si="13"/>
        <v>923.52</v>
      </c>
      <c r="M73" s="3">
        <f t="shared" si="13"/>
        <v>707.04</v>
      </c>
      <c r="N73" s="33">
        <f>N57+N67+N68+N69+N70+N72+N71</f>
        <v>0</v>
      </c>
    </row>
    <row r="74" spans="1:16" x14ac:dyDescent="0.2">
      <c r="C74" s="10"/>
    </row>
    <row r="75" spans="1:16" ht="13.5" thickBot="1" x14ac:dyDescent="0.25">
      <c r="C75" s="10"/>
    </row>
    <row r="76" spans="1:16" x14ac:dyDescent="0.2">
      <c r="A76" s="18"/>
      <c r="B76" s="91"/>
      <c r="C76" s="128" t="s">
        <v>75</v>
      </c>
      <c r="D76" s="129"/>
      <c r="E76" s="130"/>
      <c r="F76" s="130"/>
      <c r="G76" s="130"/>
      <c r="H76" s="130"/>
      <c r="I76" s="130"/>
      <c r="J76" s="130"/>
      <c r="K76" s="130"/>
      <c r="L76" s="130"/>
      <c r="M76" s="130"/>
      <c r="N76" s="131"/>
      <c r="P76" s="19"/>
    </row>
    <row r="77" spans="1:16" ht="13.5" thickBot="1" x14ac:dyDescent="0.25">
      <c r="A77" s="21"/>
      <c r="B77" s="92"/>
      <c r="C77" s="116" t="s">
        <v>78</v>
      </c>
      <c r="D77" s="107" t="s">
        <v>79</v>
      </c>
      <c r="E77" s="49" t="s">
        <v>46</v>
      </c>
      <c r="F77" s="50" t="s">
        <v>47</v>
      </c>
      <c r="G77" s="65" t="s">
        <v>84</v>
      </c>
      <c r="H77" s="65" t="s">
        <v>48</v>
      </c>
      <c r="I77" s="65" t="s">
        <v>85</v>
      </c>
      <c r="J77" s="65" t="s">
        <v>73</v>
      </c>
      <c r="K77" s="50" t="s">
        <v>72</v>
      </c>
      <c r="L77" s="65" t="s">
        <v>49</v>
      </c>
      <c r="M77" s="65" t="s">
        <v>50</v>
      </c>
      <c r="N77" s="64" t="s">
        <v>51</v>
      </c>
      <c r="P77" s="19"/>
    </row>
    <row r="78" spans="1:16" s="11" customFormat="1" ht="27.75" customHeight="1" thickBot="1" x14ac:dyDescent="0.3">
      <c r="A78" s="66"/>
      <c r="B78" s="93" t="s">
        <v>43</v>
      </c>
      <c r="C78" s="121">
        <f>C73-C54</f>
        <v>0</v>
      </c>
      <c r="D78" s="105">
        <f>E78+F78+G78+H78+K78+L78+M78+N78+J78+I78</f>
        <v>109.84999999999934</v>
      </c>
      <c r="E78" s="68">
        <f>E73-E54</f>
        <v>15.539999999999964</v>
      </c>
      <c r="F78" s="68">
        <f t="shared" ref="F78:N78" si="14">F73-F54</f>
        <v>0</v>
      </c>
      <c r="G78" s="68">
        <f t="shared" si="14"/>
        <v>110.25</v>
      </c>
      <c r="H78" s="68">
        <f t="shared" si="14"/>
        <v>-342.32000000000062</v>
      </c>
      <c r="I78" s="68">
        <f t="shared" si="14"/>
        <v>0</v>
      </c>
      <c r="J78" s="68">
        <f t="shared" si="14"/>
        <v>0</v>
      </c>
      <c r="K78" s="68">
        <f t="shared" si="14"/>
        <v>0</v>
      </c>
      <c r="L78" s="68">
        <f t="shared" si="14"/>
        <v>205.38</v>
      </c>
      <c r="M78" s="68">
        <f t="shared" si="14"/>
        <v>460.14</v>
      </c>
      <c r="N78" s="67">
        <f t="shared" si="14"/>
        <v>-339.14</v>
      </c>
    </row>
    <row r="80" spans="1:16" x14ac:dyDescent="0.2">
      <c r="B80" s="122"/>
      <c r="H80" s="123"/>
      <c r="I80" s="123"/>
    </row>
    <row r="82" spans="1:4" x14ac:dyDescent="0.2">
      <c r="A82" t="s">
        <v>52</v>
      </c>
    </row>
    <row r="91" spans="1:4" x14ac:dyDescent="0.2">
      <c r="B91" s="10"/>
      <c r="C91" s="10"/>
    </row>
    <row r="92" spans="1:4" x14ac:dyDescent="0.2">
      <c r="B92" s="10"/>
      <c r="C92" s="10"/>
      <c r="D92" s="69"/>
    </row>
    <row r="93" spans="1:4" x14ac:dyDescent="0.2">
      <c r="B93" s="10"/>
      <c r="C93" s="10"/>
    </row>
  </sheetData>
  <mergeCells count="11">
    <mergeCell ref="M1:N1"/>
    <mergeCell ref="C76:D76"/>
    <mergeCell ref="E76:N76"/>
    <mergeCell ref="E3:N3"/>
    <mergeCell ref="E55:N55"/>
    <mergeCell ref="B3:B4"/>
    <mergeCell ref="A3:A4"/>
    <mergeCell ref="A55:A56"/>
    <mergeCell ref="B55:B56"/>
    <mergeCell ref="C3:D3"/>
    <mergeCell ref="C55:D55"/>
  </mergeCells>
  <phoneticPr fontId="2" type="noConversion"/>
  <printOptions horizontalCentered="1"/>
  <pageMargins left="0" right="0" top="0.19685039370078741" bottom="0" header="0.51181102362204722" footer="0.51181102362204722"/>
  <pageSetup paperSize="9" scale="82" orientation="landscape" horizontalDpi="300" verticalDpi="300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5"/>
  <sheetViews>
    <sheetView workbookViewId="0">
      <selection activeCell="C14" sqref="C14"/>
    </sheetView>
  </sheetViews>
  <sheetFormatPr defaultRowHeight="12.75" x14ac:dyDescent="0.2"/>
  <sheetData>
    <row r="2" spans="1:5" x14ac:dyDescent="0.2">
      <c r="A2" s="70"/>
      <c r="B2" s="70"/>
      <c r="C2" s="70"/>
      <c r="D2" s="70"/>
      <c r="E2" s="70"/>
    </row>
    <row r="3" spans="1:5" x14ac:dyDescent="0.2">
      <c r="A3" s="70"/>
      <c r="B3" s="70"/>
      <c r="C3" s="70"/>
      <c r="D3" s="70"/>
      <c r="E3" s="70"/>
    </row>
    <row r="4" spans="1:5" x14ac:dyDescent="0.2">
      <c r="A4" s="70"/>
      <c r="B4" s="70"/>
      <c r="C4" s="70"/>
      <c r="D4" s="70"/>
      <c r="E4" s="70"/>
    </row>
    <row r="5" spans="1:5" x14ac:dyDescent="0.2">
      <c r="A5" s="70"/>
      <c r="B5" s="70"/>
      <c r="C5" s="70"/>
      <c r="D5" s="70"/>
      <c r="E5" s="70"/>
    </row>
    <row r="6" spans="1:5" x14ac:dyDescent="0.2">
      <c r="A6" s="70"/>
      <c r="B6" s="70"/>
      <c r="C6" s="70"/>
      <c r="D6" s="70"/>
      <c r="E6" s="70"/>
    </row>
    <row r="7" spans="1:5" x14ac:dyDescent="0.2">
      <c r="A7" s="70"/>
      <c r="B7" s="70"/>
      <c r="C7" s="70"/>
      <c r="D7" s="70"/>
      <c r="E7" s="70"/>
    </row>
    <row r="8" spans="1:5" x14ac:dyDescent="0.2">
      <c r="A8" s="70"/>
      <c r="B8" s="70"/>
      <c r="C8" s="70"/>
      <c r="D8" s="70"/>
      <c r="E8" s="70"/>
    </row>
    <row r="9" spans="1:5" x14ac:dyDescent="0.2">
      <c r="A9" s="70"/>
      <c r="B9" s="70"/>
      <c r="C9" s="70"/>
      <c r="D9" s="70"/>
      <c r="E9" s="70"/>
    </row>
    <row r="10" spans="1:5" x14ac:dyDescent="0.2">
      <c r="A10" s="70"/>
      <c r="B10" s="70"/>
      <c r="C10" s="70"/>
      <c r="D10" s="70"/>
      <c r="E10" s="70"/>
    </row>
    <row r="11" spans="1:5" x14ac:dyDescent="0.2">
      <c r="A11" s="70"/>
      <c r="B11" s="70"/>
      <c r="C11" s="70"/>
      <c r="D11" s="70"/>
      <c r="E11" s="70"/>
    </row>
    <row r="12" spans="1:5" x14ac:dyDescent="0.2">
      <c r="A12" s="70"/>
      <c r="B12" s="70"/>
      <c r="C12" s="70"/>
      <c r="D12" s="70"/>
      <c r="E12" s="70"/>
    </row>
    <row r="13" spans="1:5" x14ac:dyDescent="0.2">
      <c r="A13" s="70"/>
      <c r="B13" s="70"/>
      <c r="C13" s="70"/>
      <c r="D13" s="70"/>
      <c r="E13" s="70"/>
    </row>
    <row r="14" spans="1:5" x14ac:dyDescent="0.2">
      <c r="A14" s="70"/>
      <c r="B14" s="70"/>
      <c r="C14" s="70"/>
      <c r="D14" s="70"/>
      <c r="E14" s="70"/>
    </row>
    <row r="15" spans="1:5" x14ac:dyDescent="0.2">
      <c r="A15" s="70"/>
      <c r="B15" s="70"/>
      <c r="C15" s="70"/>
      <c r="D15" s="70"/>
      <c r="E15" s="70"/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0" sqref="C20"/>
    </sheetView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N22" sqref="N22:N23"/>
    </sheetView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VÝSLEDEK</vt:lpstr>
      <vt:lpstr>list2</vt:lpstr>
      <vt:lpstr>List3</vt:lpstr>
      <vt:lpstr>List4</vt:lpstr>
      <vt:lpstr>List5</vt:lpstr>
      <vt:lpstr>List6</vt:lpstr>
    </vt:vector>
  </TitlesOfParts>
  <Company>Muzeum Velké Meziříčí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Pospíšilová</dc:creator>
  <cp:lastModifiedBy>Pólová Pavla Ing.</cp:lastModifiedBy>
  <cp:lastPrinted>2023-03-21T12:51:52Z</cp:lastPrinted>
  <dcterms:created xsi:type="dcterms:W3CDTF">2010-10-08T10:58:16Z</dcterms:created>
  <dcterms:modified xsi:type="dcterms:W3CDTF">2023-03-24T08:26:45Z</dcterms:modified>
</cp:coreProperties>
</file>