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Závěrečný účet města VM 2020\"/>
    </mc:Choice>
  </mc:AlternateContent>
  <xr:revisionPtr revIDLastSave="0" documentId="8_{2D71DC5F-C945-477F-9643-69CAB286A1D0}" xr6:coauthVersionLast="36" xr6:coauthVersionMax="36" xr10:uidLastSave="{00000000-0000-0000-0000-000000000000}"/>
  <bookViews>
    <workbookView xWindow="0" yWindow="0" windowWidth="28800" windowHeight="12225" xr2:uid="{1AF4CC3B-1290-4D4A-83E8-D443A001348A}"/>
  </bookViews>
  <sheets>
    <sheet name="k 31.12.2020 podrobný" sheetId="1" r:id="rId1"/>
  </sheets>
  <definedNames>
    <definedName name="_xlnm.Print_Area" localSheetId="0">'k 31.12.2020 podrobný'!$A$1:$F$929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6" i="1" l="1"/>
  <c r="C920" i="1"/>
  <c r="C914" i="1"/>
  <c r="C908" i="1"/>
  <c r="E898" i="1"/>
  <c r="D898" i="1"/>
  <c r="C898" i="1"/>
  <c r="E873" i="1"/>
  <c r="F873" i="1" s="1"/>
  <c r="D873" i="1"/>
  <c r="C873" i="1"/>
  <c r="E869" i="1"/>
  <c r="D869" i="1"/>
  <c r="C869" i="1"/>
  <c r="E866" i="1"/>
  <c r="F866" i="1" s="1"/>
  <c r="D866" i="1"/>
  <c r="C866" i="1"/>
  <c r="E859" i="1"/>
  <c r="D859" i="1"/>
  <c r="C859" i="1"/>
  <c r="F857" i="1"/>
  <c r="E857" i="1"/>
  <c r="D857" i="1"/>
  <c r="C857" i="1"/>
  <c r="F855" i="1"/>
  <c r="E855" i="1"/>
  <c r="D855" i="1"/>
  <c r="C855" i="1"/>
  <c r="F850" i="1"/>
  <c r="E850" i="1"/>
  <c r="D850" i="1"/>
  <c r="C850" i="1"/>
  <c r="F848" i="1"/>
  <c r="E848" i="1"/>
  <c r="D848" i="1"/>
  <c r="C848" i="1"/>
  <c r="F846" i="1"/>
  <c r="E846" i="1"/>
  <c r="D846" i="1"/>
  <c r="C846" i="1"/>
  <c r="F840" i="1"/>
  <c r="E840" i="1"/>
  <c r="D840" i="1"/>
  <c r="C840" i="1"/>
  <c r="F825" i="1"/>
  <c r="E825" i="1"/>
  <c r="D825" i="1"/>
  <c r="C825" i="1"/>
  <c r="F823" i="1"/>
  <c r="E823" i="1"/>
  <c r="D823" i="1"/>
  <c r="C823" i="1"/>
  <c r="F818" i="1"/>
  <c r="E818" i="1"/>
  <c r="D818" i="1"/>
  <c r="C818" i="1"/>
  <c r="F816" i="1"/>
  <c r="E816" i="1"/>
  <c r="D816" i="1"/>
  <c r="C816" i="1"/>
  <c r="F813" i="1"/>
  <c r="E813" i="1"/>
  <c r="D813" i="1"/>
  <c r="C813" i="1"/>
  <c r="F806" i="1"/>
  <c r="E806" i="1"/>
  <c r="D806" i="1"/>
  <c r="C806" i="1"/>
  <c r="F804" i="1"/>
  <c r="E804" i="1"/>
  <c r="D804" i="1"/>
  <c r="C804" i="1"/>
  <c r="F802" i="1"/>
  <c r="E802" i="1"/>
  <c r="D802" i="1"/>
  <c r="C802" i="1"/>
  <c r="F798" i="1"/>
  <c r="E798" i="1"/>
  <c r="D798" i="1"/>
  <c r="C798" i="1"/>
  <c r="F793" i="1"/>
  <c r="E793" i="1"/>
  <c r="D793" i="1"/>
  <c r="C793" i="1"/>
  <c r="F790" i="1"/>
  <c r="E790" i="1"/>
  <c r="D790" i="1"/>
  <c r="C790" i="1"/>
  <c r="F781" i="1"/>
  <c r="E781" i="1"/>
  <c r="D781" i="1"/>
  <c r="C781" i="1"/>
  <c r="F779" i="1"/>
  <c r="E779" i="1"/>
  <c r="D779" i="1"/>
  <c r="C779" i="1"/>
  <c r="F775" i="1"/>
  <c r="E775" i="1"/>
  <c r="D775" i="1"/>
  <c r="C775" i="1"/>
  <c r="F773" i="1"/>
  <c r="E773" i="1"/>
  <c r="D773" i="1"/>
  <c r="C773" i="1"/>
  <c r="F757" i="1"/>
  <c r="E757" i="1"/>
  <c r="D757" i="1"/>
  <c r="C757" i="1"/>
  <c r="F755" i="1"/>
  <c r="E755" i="1"/>
  <c r="D755" i="1"/>
  <c r="C755" i="1"/>
  <c r="F752" i="1"/>
  <c r="E752" i="1"/>
  <c r="D752" i="1"/>
  <c r="C752" i="1"/>
  <c r="F735" i="1"/>
  <c r="E735" i="1"/>
  <c r="D735" i="1"/>
  <c r="C735" i="1"/>
  <c r="F732" i="1"/>
  <c r="E732" i="1"/>
  <c r="D732" i="1"/>
  <c r="C732" i="1"/>
  <c r="F730" i="1"/>
  <c r="E730" i="1"/>
  <c r="D730" i="1"/>
  <c r="C730" i="1"/>
  <c r="F726" i="1"/>
  <c r="E726" i="1"/>
  <c r="D726" i="1"/>
  <c r="C726" i="1"/>
  <c r="F724" i="1"/>
  <c r="E724" i="1"/>
  <c r="D724" i="1"/>
  <c r="C724" i="1"/>
  <c r="F718" i="1"/>
  <c r="E718" i="1"/>
  <c r="D718" i="1"/>
  <c r="C718" i="1"/>
  <c r="F716" i="1"/>
  <c r="E716" i="1"/>
  <c r="D716" i="1"/>
  <c r="C716" i="1"/>
  <c r="F712" i="1"/>
  <c r="E712" i="1"/>
  <c r="D712" i="1"/>
  <c r="C712" i="1"/>
  <c r="F705" i="1"/>
  <c r="E705" i="1"/>
  <c r="D705" i="1"/>
  <c r="C705" i="1"/>
  <c r="F669" i="1"/>
  <c r="E669" i="1"/>
  <c r="D669" i="1"/>
  <c r="C669" i="1"/>
  <c r="F665" i="1"/>
  <c r="E665" i="1"/>
  <c r="D665" i="1"/>
  <c r="C665" i="1"/>
  <c r="F662" i="1"/>
  <c r="E662" i="1"/>
  <c r="D662" i="1"/>
  <c r="C662" i="1"/>
  <c r="F653" i="1"/>
  <c r="E653" i="1"/>
  <c r="D653" i="1"/>
  <c r="C653" i="1"/>
  <c r="F628" i="1"/>
  <c r="E628" i="1"/>
  <c r="D628" i="1"/>
  <c r="C628" i="1"/>
  <c r="F626" i="1"/>
  <c r="E626" i="1"/>
  <c r="D626" i="1"/>
  <c r="C626" i="1"/>
  <c r="F614" i="1"/>
  <c r="E614" i="1"/>
  <c r="D614" i="1"/>
  <c r="C614" i="1"/>
  <c r="F611" i="1"/>
  <c r="E611" i="1"/>
  <c r="D611" i="1"/>
  <c r="C611" i="1"/>
  <c r="F605" i="1"/>
  <c r="E605" i="1"/>
  <c r="D605" i="1"/>
  <c r="C605" i="1"/>
  <c r="F603" i="1"/>
  <c r="E603" i="1"/>
  <c r="D603" i="1"/>
  <c r="C603" i="1"/>
  <c r="F601" i="1"/>
  <c r="E601" i="1"/>
  <c r="D601" i="1"/>
  <c r="C601" i="1"/>
  <c r="F599" i="1"/>
  <c r="E599" i="1"/>
  <c r="D599" i="1"/>
  <c r="C599" i="1"/>
  <c r="F595" i="1"/>
  <c r="E595" i="1"/>
  <c r="D595" i="1"/>
  <c r="C595" i="1"/>
  <c r="F588" i="1"/>
  <c r="E588" i="1"/>
  <c r="D588" i="1"/>
  <c r="C588" i="1"/>
  <c r="F543" i="1"/>
  <c r="E543" i="1"/>
  <c r="D543" i="1"/>
  <c r="C543" i="1"/>
  <c r="F513" i="1"/>
  <c r="E513" i="1"/>
  <c r="D513" i="1"/>
  <c r="C513" i="1"/>
  <c r="F506" i="1"/>
  <c r="E506" i="1"/>
  <c r="D506" i="1"/>
  <c r="C506" i="1"/>
  <c r="F496" i="1"/>
  <c r="E496" i="1"/>
  <c r="D496" i="1"/>
  <c r="C496" i="1"/>
  <c r="F494" i="1"/>
  <c r="E494" i="1"/>
  <c r="D494" i="1"/>
  <c r="C494" i="1"/>
  <c r="F489" i="1"/>
  <c r="E489" i="1"/>
  <c r="D489" i="1"/>
  <c r="C489" i="1"/>
  <c r="F486" i="1"/>
  <c r="E486" i="1"/>
  <c r="D486" i="1"/>
  <c r="C486" i="1"/>
  <c r="F482" i="1"/>
  <c r="E482" i="1"/>
  <c r="D482" i="1"/>
  <c r="C482" i="1"/>
  <c r="F474" i="1"/>
  <c r="E474" i="1"/>
  <c r="D474" i="1"/>
  <c r="C474" i="1"/>
  <c r="F467" i="1"/>
  <c r="E467" i="1"/>
  <c r="D467" i="1"/>
  <c r="C467" i="1"/>
  <c r="F464" i="1"/>
  <c r="E464" i="1"/>
  <c r="D464" i="1"/>
  <c r="C464" i="1"/>
  <c r="F462" i="1"/>
  <c r="E462" i="1"/>
  <c r="D462" i="1"/>
  <c r="C462" i="1"/>
  <c r="F456" i="1"/>
  <c r="E456" i="1"/>
  <c r="D456" i="1"/>
  <c r="C456" i="1"/>
  <c r="F454" i="1"/>
  <c r="E454" i="1"/>
  <c r="D454" i="1"/>
  <c r="C454" i="1"/>
  <c r="F451" i="1"/>
  <c r="E451" i="1"/>
  <c r="D451" i="1"/>
  <c r="C451" i="1"/>
  <c r="F449" i="1"/>
  <c r="E449" i="1"/>
  <c r="D449" i="1"/>
  <c r="C449" i="1"/>
  <c r="F447" i="1"/>
  <c r="E447" i="1"/>
  <c r="D447" i="1"/>
  <c r="C447" i="1"/>
  <c r="F442" i="1"/>
  <c r="E442" i="1"/>
  <c r="D442" i="1"/>
  <c r="C442" i="1"/>
  <c r="F407" i="1"/>
  <c r="E407" i="1"/>
  <c r="D407" i="1"/>
  <c r="C407" i="1"/>
  <c r="F398" i="1"/>
  <c r="E398" i="1"/>
  <c r="D398" i="1"/>
  <c r="C398" i="1"/>
  <c r="F395" i="1"/>
  <c r="E395" i="1"/>
  <c r="D395" i="1"/>
  <c r="C395" i="1"/>
  <c r="F392" i="1"/>
  <c r="E392" i="1"/>
  <c r="D392" i="1"/>
  <c r="C392" i="1"/>
  <c r="F390" i="1"/>
  <c r="E390" i="1"/>
  <c r="D390" i="1"/>
  <c r="C390" i="1"/>
  <c r="F381" i="1"/>
  <c r="E381" i="1"/>
  <c r="D381" i="1"/>
  <c r="C381" i="1"/>
  <c r="F368" i="1"/>
  <c r="E368" i="1"/>
  <c r="D368" i="1"/>
  <c r="C368" i="1"/>
  <c r="F366" i="1"/>
  <c r="E366" i="1"/>
  <c r="D366" i="1"/>
  <c r="C366" i="1"/>
  <c r="F364" i="1"/>
  <c r="E364" i="1"/>
  <c r="D364" i="1"/>
  <c r="C364" i="1"/>
  <c r="F360" i="1"/>
  <c r="E360" i="1"/>
  <c r="D360" i="1"/>
  <c r="C360" i="1"/>
  <c r="F357" i="1"/>
  <c r="E357" i="1"/>
  <c r="D357" i="1"/>
  <c r="C357" i="1"/>
  <c r="F353" i="1"/>
  <c r="E353" i="1"/>
  <c r="D353" i="1"/>
  <c r="C353" i="1"/>
  <c r="F338" i="1"/>
  <c r="E338" i="1"/>
  <c r="D338" i="1"/>
  <c r="C338" i="1"/>
  <c r="F302" i="1"/>
  <c r="E302" i="1"/>
  <c r="D302" i="1"/>
  <c r="C302" i="1"/>
  <c r="F299" i="1"/>
  <c r="E299" i="1"/>
  <c r="D299" i="1"/>
  <c r="C299" i="1"/>
  <c r="F297" i="1"/>
  <c r="E297" i="1"/>
  <c r="D297" i="1"/>
  <c r="C297" i="1"/>
  <c r="F295" i="1"/>
  <c r="E295" i="1"/>
  <c r="D295" i="1"/>
  <c r="C295" i="1"/>
  <c r="F292" i="1"/>
  <c r="E292" i="1"/>
  <c r="D292" i="1"/>
  <c r="C292" i="1"/>
  <c r="F284" i="1"/>
  <c r="E284" i="1"/>
  <c r="D284" i="1"/>
  <c r="C284" i="1"/>
  <c r="D276" i="1"/>
  <c r="C276" i="1"/>
  <c r="E265" i="1"/>
  <c r="D265" i="1"/>
  <c r="F265" i="1" s="1"/>
  <c r="C265" i="1"/>
  <c r="E260" i="1"/>
  <c r="D260" i="1"/>
  <c r="F260" i="1" s="1"/>
  <c r="C260" i="1"/>
  <c r="E258" i="1"/>
  <c r="D258" i="1"/>
  <c r="C258" i="1"/>
  <c r="E251" i="1"/>
  <c r="D251" i="1"/>
  <c r="C251" i="1"/>
  <c r="E235" i="1"/>
  <c r="F235" i="1" s="1"/>
  <c r="D235" i="1"/>
  <c r="C235" i="1"/>
  <c r="E233" i="1"/>
  <c r="D233" i="1"/>
  <c r="C233" i="1"/>
  <c r="E224" i="1"/>
  <c r="F224" i="1" s="1"/>
  <c r="D224" i="1"/>
  <c r="C224" i="1"/>
  <c r="F223" i="1"/>
  <c r="E219" i="1"/>
  <c r="E271" i="1" s="1"/>
  <c r="D219" i="1"/>
  <c r="C219" i="1"/>
  <c r="E216" i="1"/>
  <c r="D216" i="1"/>
  <c r="F216" i="1" s="1"/>
  <c r="C216" i="1"/>
  <c r="E207" i="1"/>
  <c r="D207" i="1"/>
  <c r="C207" i="1"/>
  <c r="E205" i="1"/>
  <c r="D205" i="1"/>
  <c r="C205" i="1"/>
  <c r="E190" i="1"/>
  <c r="F190" i="1" s="1"/>
  <c r="D190" i="1"/>
  <c r="C190" i="1"/>
  <c r="E183" i="1"/>
  <c r="D183" i="1"/>
  <c r="C183" i="1"/>
  <c r="E180" i="1"/>
  <c r="D180" i="1"/>
  <c r="C180" i="1"/>
  <c r="E178" i="1"/>
  <c r="F178" i="1" s="1"/>
  <c r="D178" i="1"/>
  <c r="C178" i="1"/>
  <c r="E176" i="1"/>
  <c r="D176" i="1"/>
  <c r="C176" i="1"/>
  <c r="E174" i="1"/>
  <c r="D174" i="1"/>
  <c r="C174" i="1"/>
  <c r="E171" i="1"/>
  <c r="D171" i="1"/>
  <c r="F171" i="1" s="1"/>
  <c r="C171" i="1"/>
  <c r="E169" i="1"/>
  <c r="D169" i="1"/>
  <c r="C169" i="1"/>
  <c r="E167" i="1"/>
  <c r="D167" i="1"/>
  <c r="C167" i="1"/>
  <c r="F165" i="1"/>
  <c r="E165" i="1"/>
  <c r="D165" i="1"/>
  <c r="C165" i="1"/>
  <c r="F163" i="1"/>
  <c r="E163" i="1"/>
  <c r="D163" i="1"/>
  <c r="C163" i="1"/>
  <c r="F161" i="1"/>
  <c r="E161" i="1"/>
  <c r="D161" i="1"/>
  <c r="C161" i="1"/>
  <c r="F152" i="1"/>
  <c r="E152" i="1"/>
  <c r="D152" i="1"/>
  <c r="C152" i="1"/>
  <c r="F150" i="1"/>
  <c r="E150" i="1"/>
  <c r="D150" i="1"/>
  <c r="C150" i="1"/>
  <c r="E148" i="1"/>
  <c r="D148" i="1"/>
  <c r="C148" i="1"/>
  <c r="E146" i="1"/>
  <c r="D146" i="1"/>
  <c r="C146" i="1"/>
  <c r="E144" i="1"/>
  <c r="D144" i="1"/>
  <c r="C144" i="1"/>
  <c r="E138" i="1"/>
  <c r="D138" i="1"/>
  <c r="C138" i="1"/>
  <c r="E135" i="1"/>
  <c r="D135" i="1"/>
  <c r="C135" i="1"/>
  <c r="E126" i="1"/>
  <c r="F126" i="1" s="1"/>
  <c r="D126" i="1"/>
  <c r="C126" i="1"/>
  <c r="E124" i="1"/>
  <c r="D124" i="1"/>
  <c r="C124" i="1"/>
  <c r="E121" i="1"/>
  <c r="D121" i="1"/>
  <c r="C121" i="1"/>
  <c r="E119" i="1"/>
  <c r="D119" i="1"/>
  <c r="C119" i="1"/>
  <c r="E117" i="1"/>
  <c r="D117" i="1"/>
  <c r="C117" i="1"/>
  <c r="E115" i="1"/>
  <c r="D115" i="1"/>
  <c r="C115" i="1"/>
  <c r="E113" i="1"/>
  <c r="C113" i="1"/>
  <c r="E108" i="1"/>
  <c r="D108" i="1"/>
  <c r="C108" i="1"/>
  <c r="E106" i="1"/>
  <c r="F106" i="1" s="1"/>
  <c r="D106" i="1"/>
  <c r="C106" i="1"/>
  <c r="E104" i="1"/>
  <c r="D104" i="1"/>
  <c r="C104" i="1"/>
  <c r="E96" i="1"/>
  <c r="D96" i="1"/>
  <c r="C96" i="1"/>
  <c r="E94" i="1"/>
  <c r="D94" i="1"/>
  <c r="C94" i="1"/>
  <c r="E91" i="1"/>
  <c r="D91" i="1"/>
  <c r="C91" i="1"/>
  <c r="E87" i="1"/>
  <c r="F87" i="1" s="1"/>
  <c r="D87" i="1"/>
  <c r="C87" i="1"/>
  <c r="E85" i="1"/>
  <c r="D85" i="1"/>
  <c r="C85" i="1"/>
  <c r="E83" i="1"/>
  <c r="D83" i="1"/>
  <c r="C83" i="1"/>
  <c r="E81" i="1"/>
  <c r="D81" i="1"/>
  <c r="C81" i="1"/>
  <c r="E78" i="1"/>
  <c r="D78" i="1"/>
  <c r="C78" i="1"/>
  <c r="F77" i="1"/>
  <c r="F75" i="1"/>
  <c r="E56" i="1"/>
  <c r="F56" i="1" s="1"/>
  <c r="F51" i="1"/>
  <c r="F50" i="1"/>
  <c r="F49" i="1"/>
  <c r="F48" i="1"/>
  <c r="F47" i="1"/>
  <c r="F44" i="1"/>
  <c r="F43" i="1"/>
  <c r="F42" i="1"/>
  <c r="F41" i="1"/>
  <c r="F40" i="1"/>
  <c r="F39" i="1"/>
  <c r="F17" i="1"/>
  <c r="D16" i="1"/>
  <c r="F16" i="1" s="1"/>
  <c r="C16" i="1"/>
  <c r="C18" i="1" s="1"/>
  <c r="F14" i="1"/>
  <c r="E13" i="1"/>
  <c r="E19" i="1" s="1"/>
  <c r="E20" i="1" s="1"/>
  <c r="E12" i="1"/>
  <c r="F12" i="1" s="1"/>
  <c r="D12" i="1"/>
  <c r="D13" i="1" s="1"/>
  <c r="C12" i="1"/>
  <c r="C13" i="1" s="1"/>
  <c r="F10" i="1"/>
  <c r="F9" i="1"/>
  <c r="F8" i="1"/>
  <c r="F7" i="1"/>
  <c r="C209" i="1" l="1"/>
  <c r="C275" i="1" s="1"/>
  <c r="C277" i="1" s="1"/>
  <c r="C888" i="1" s="1"/>
  <c r="F146" i="1"/>
  <c r="F183" i="1"/>
  <c r="C885" i="1"/>
  <c r="C887" i="1" s="1"/>
  <c r="F869" i="1"/>
  <c r="D209" i="1"/>
  <c r="D275" i="1" s="1"/>
  <c r="D277" i="1" s="1"/>
  <c r="D888" i="1" s="1"/>
  <c r="C271" i="1"/>
  <c r="C273" i="1" s="1"/>
  <c r="D885" i="1"/>
  <c r="D887" i="1" s="1"/>
  <c r="C19" i="1"/>
  <c r="C20" i="1" s="1"/>
  <c r="E209" i="1"/>
  <c r="F209" i="1" s="1"/>
  <c r="F205" i="1"/>
  <c r="D271" i="1"/>
  <c r="D273" i="1" s="1"/>
  <c r="F233" i="1"/>
  <c r="F258" i="1"/>
  <c r="E275" i="1"/>
  <c r="E273" i="1"/>
  <c r="F271" i="1"/>
  <c r="D18" i="1"/>
  <c r="F18" i="1" s="1"/>
  <c r="F13" i="1"/>
  <c r="F78" i="1"/>
  <c r="E885" i="1"/>
  <c r="F81" i="1"/>
  <c r="F219" i="1"/>
  <c r="F273" i="1" l="1"/>
  <c r="F885" i="1"/>
  <c r="E887" i="1"/>
  <c r="F887" i="1" s="1"/>
  <c r="E277" i="1"/>
  <c r="F275" i="1"/>
  <c r="D19" i="1"/>
  <c r="D20" i="1" s="1"/>
  <c r="F277" i="1" l="1"/>
  <c r="E888" i="1"/>
</calcChain>
</file>

<file path=xl/sharedStrings.xml><?xml version="1.0" encoding="utf-8"?>
<sst xmlns="http://schemas.openxmlformats.org/spreadsheetml/2006/main" count="1000" uniqueCount="895">
  <si>
    <t>ROZBOR HOSPODAŘENÍ MĚSTA VELKÉ MEZIŘÍČÍ K 31.12.2020</t>
  </si>
  <si>
    <t>PŘÍJMY, VÝDAJE, FINANCOVÁNÍ A JEJICH KONSOLIDACE</t>
  </si>
  <si>
    <t>TEXT</t>
  </si>
  <si>
    <t>ROZPOČET</t>
  </si>
  <si>
    <t>SKUTEČNOST</t>
  </si>
  <si>
    <t>% ROZPOČTU</t>
  </si>
  <si>
    <t>SCHVÁLENÝ</t>
  </si>
  <si>
    <t>UPRAVENÝ</t>
  </si>
  <si>
    <t>K 31.12.2020</t>
  </si>
  <si>
    <t>UPRAVENÉHO</t>
  </si>
  <si>
    <t>v Kč</t>
  </si>
  <si>
    <t>třída 1 - daňové příjmy</t>
  </si>
  <si>
    <t>třída 2 - nedaňové příjmy</t>
  </si>
  <si>
    <t>třída 3 - kapitálové příjmy</t>
  </si>
  <si>
    <t>třída 4 - přijaté transfery</t>
  </si>
  <si>
    <t xml:space="preserve">           - konsolidační položky</t>
  </si>
  <si>
    <t>xx</t>
  </si>
  <si>
    <t xml:space="preserve">          =transfery po konsolidaci</t>
  </si>
  <si>
    <t>PŘÍJMY PO KONSOLIDACI CELKEM</t>
  </si>
  <si>
    <t>třída 5 - běžné výdaje</t>
  </si>
  <si>
    <t>-</t>
  </si>
  <si>
    <t xml:space="preserve">          = běžné výdaje po konsolidaci</t>
  </si>
  <si>
    <t>třída 6 - kapitálové výdaje</t>
  </si>
  <si>
    <t>VÝDAJE PO KONSOLIDACI CELKEM</t>
  </si>
  <si>
    <t>SALDO PŘÍJMU A VÝDAJŮ PO KONSOLIDACI</t>
  </si>
  <si>
    <t>FINANCOVÁNÍ PO KONSOLIDACI</t>
  </si>
  <si>
    <t>Rozpočet hospodaření města Velké Meziříčí na rok 2020 byl zastupitelstvem města schválen 17.12.2019.</t>
  </si>
  <si>
    <t>311 045 tis. Kč představují 111 % rozpočtované částky (RU: 279 833 tis. Kč), profinancováno bylo 300 921 tis Kč výdajů rozpočtovaných,</t>
  </si>
  <si>
    <t xml:space="preserve">t.j. 66 % rozpočtu upraveného (RU: 456 006 tis. Kč). </t>
  </si>
  <si>
    <r>
      <rPr>
        <u/>
        <sz val="11"/>
        <color indexed="8"/>
        <rFont val="Arial"/>
        <family val="2"/>
        <charset val="238"/>
      </rPr>
      <t>Plnění daňových příjmů</t>
    </r>
    <r>
      <rPr>
        <sz val="11"/>
        <color indexed="8"/>
        <rFont val="Arial"/>
        <family val="2"/>
        <charset val="238"/>
      </rPr>
      <t>:  98 % rozpočtu. Zahrnuje příjmy z daní, správní a místní poplatky</t>
    </r>
  </si>
  <si>
    <r>
      <t xml:space="preserve">Nedaňové příjmy </t>
    </r>
    <r>
      <rPr>
        <sz val="11"/>
        <color indexed="8"/>
        <rFont val="Arial"/>
        <family val="2"/>
        <charset val="238"/>
      </rPr>
      <t>jsou plněny na 339 %, plnění je výrazně ovlivněno příjmy z přijatých sankčních plateb, především dopravních pokut, které nelze předem rozpočtovat</t>
    </r>
  </si>
  <si>
    <t>a lze je zařazovat do rozpočtu upraveného v průběhu roku k financování nutných výdajů. Dále se jedná o příjmy z pronájmů ve školách,</t>
  </si>
  <si>
    <t>které se převádějí na účet fondu pronajatý majetek a do rozpočtu výdajů se zařazují až při následném čerpání těchto prostředků jednotlivými zařízeními.</t>
  </si>
  <si>
    <r>
      <t xml:space="preserve">Kapitálové příjmy (288 %) </t>
    </r>
    <r>
      <rPr>
        <sz val="11"/>
        <color indexed="8"/>
        <rFont val="Arial"/>
        <family val="2"/>
        <charset val="238"/>
      </rPr>
      <t xml:space="preserve"> představují příjmy z prodeje bytů a pozemků.</t>
    </r>
  </si>
  <si>
    <r>
      <t>Transfery přijaté - plnění zahrnuje t</t>
    </r>
    <r>
      <rPr>
        <sz val="11"/>
        <color indexed="8"/>
        <rFont val="Arial"/>
        <family val="2"/>
        <charset val="238"/>
      </rPr>
      <t xml:space="preserve">ransfer ze SR  na výkon státní správy , transfery ze státního rozpočtu, transfery poskytnuté Krajem Vysočina, </t>
    </r>
    <r>
      <rPr>
        <sz val="11"/>
        <color rgb="FF000000"/>
        <rFont val="Arial"/>
        <family val="2"/>
        <charset val="238"/>
      </rPr>
      <t>příjmy od obcí a příspěvek MF ke krytí propadu daňových příjmů</t>
    </r>
  </si>
  <si>
    <r>
      <t>Výdaje běžné i kapitálové vykazují čerpání 66 %</t>
    </r>
    <r>
      <rPr>
        <sz val="11"/>
        <color indexed="8"/>
        <rFont val="Arial"/>
        <family val="2"/>
        <charset val="238"/>
      </rPr>
      <t xml:space="preserve"> rozpočtu upraveného.  </t>
    </r>
  </si>
  <si>
    <t>POL.</t>
  </si>
  <si>
    <t>PŘÍJMY HLAVNÍ ČINNOSTI K 31.12.2020</t>
  </si>
  <si>
    <t>RS</t>
  </si>
  <si>
    <t>RU</t>
  </si>
  <si>
    <t>% RU</t>
  </si>
  <si>
    <t>(v Kč)</t>
  </si>
  <si>
    <t>Daňové příjmy:</t>
  </si>
  <si>
    <t>Daň z příjmů fyz.osob ze záv.činnosti...</t>
  </si>
  <si>
    <t>Daň z příjmů fyz.osob ze SVČ</t>
  </si>
  <si>
    <t>Daň z příjmů fyzických osob vybíraná srážkou</t>
  </si>
  <si>
    <t>Daň z příjmů právnických osob</t>
  </si>
  <si>
    <t>Daň z příjmů právnických osob za obce</t>
  </si>
  <si>
    <t>Daň z přidané hodnoty</t>
  </si>
  <si>
    <t>Odvody za odnětí půdy ze ZPF</t>
  </si>
  <si>
    <t>Poplatky za odnětí pozemků plnění funkcí lesa</t>
  </si>
  <si>
    <t>Poplatek za likvidaci komunálního odpadu</t>
  </si>
  <si>
    <t>Poplatek ze psů</t>
  </si>
  <si>
    <t>Poplatek z pobytu</t>
  </si>
  <si>
    <t>Poplatek za užívání veřejného prostranství</t>
  </si>
  <si>
    <t>Poplatek za povolení k vjezdu</t>
  </si>
  <si>
    <t>Zrušené místní poplatky</t>
  </si>
  <si>
    <t>Příjmy za zkoušky z odb.způsobilosti od žadatelů o ŘO</t>
  </si>
  <si>
    <t>Příjmy z úhrad za dobývání nerostů a poplatků za gelogické práce</t>
  </si>
  <si>
    <t>Ostatní odvody z vybraných činností a služeb j.n.</t>
  </si>
  <si>
    <t>Správní poplatky</t>
  </si>
  <si>
    <t xml:space="preserve">     stavební </t>
  </si>
  <si>
    <t xml:space="preserve">     rybářské lístky</t>
  </si>
  <si>
    <t xml:space="preserve">     matrika</t>
  </si>
  <si>
    <t xml:space="preserve">     evidence obyvatel</t>
  </si>
  <si>
    <t xml:space="preserve">     rušení trv.pobytu</t>
  </si>
  <si>
    <t xml:space="preserve">     živnost</t>
  </si>
  <si>
    <t xml:space="preserve">     evidence zemědělců</t>
  </si>
  <si>
    <t xml:space="preserve">     vodní hospodářství</t>
  </si>
  <si>
    <t xml:space="preserve">     splátky-prominutí, posečkání</t>
  </si>
  <si>
    <t xml:space="preserve">     dopravní</t>
  </si>
  <si>
    <t xml:space="preserve">     občanské průkazy</t>
  </si>
  <si>
    <t xml:space="preserve">     pasy</t>
  </si>
  <si>
    <t xml:space="preserve">     lovecké lístky</t>
  </si>
  <si>
    <t xml:space="preserve">     rozhodnutí upuštění od třídění</t>
  </si>
  <si>
    <t xml:space="preserve">     výstup z ISVS</t>
  </si>
  <si>
    <t xml:space="preserve">     kopírování ze spisu</t>
  </si>
  <si>
    <t xml:space="preserve">     potvrzení o bezdlužnosti</t>
  </si>
  <si>
    <t xml:space="preserve">     opětovné vydání údajů k DS</t>
  </si>
  <si>
    <t>Daň z hazardních her</t>
  </si>
  <si>
    <t>Zrušený odvod z loterií</t>
  </si>
  <si>
    <t>Daň z nemovitostí</t>
  </si>
  <si>
    <t>tř.1</t>
  </si>
  <si>
    <t>Daňové příjmy celkem</t>
  </si>
  <si>
    <t>§</t>
  </si>
  <si>
    <t>Nedaňové příjmy:</t>
  </si>
  <si>
    <t>Pěstební činnost</t>
  </si>
  <si>
    <t xml:space="preserve">     -příjmy z prodeje dřeva</t>
  </si>
  <si>
    <t>Ostatní správa v zemědělství</t>
  </si>
  <si>
    <t xml:space="preserve">     -přijaté sankční platby-zemědělství</t>
  </si>
  <si>
    <t>Vnitřní obchod - příjmy z prodeje zboží IC</t>
  </si>
  <si>
    <t xml:space="preserve">     -příjmy z prodeje zboží</t>
  </si>
  <si>
    <t>Ostatní služby-pronájem sloupů VO, mostu a plakát. plochy</t>
  </si>
  <si>
    <t xml:space="preserve">     -pronájem sloupů VO, reklamních ploch</t>
  </si>
  <si>
    <t xml:space="preserve">     -plakátovací plocha</t>
  </si>
  <si>
    <t xml:space="preserve">     -ostatní</t>
  </si>
  <si>
    <t>Ost.správa v prům.,obchodu,stav. a službách</t>
  </si>
  <si>
    <t xml:space="preserve">     -přijaté sankční platby-živnost</t>
  </si>
  <si>
    <t xml:space="preserve">     -náklady řízení-živnost</t>
  </si>
  <si>
    <t>Silnice</t>
  </si>
  <si>
    <t xml:space="preserve">     -ostatní nedaňové příjmy</t>
  </si>
  <si>
    <t>Ostatní záležitosti v dopravě</t>
  </si>
  <si>
    <t xml:space="preserve">     -přijaté sankční platby-dopravní</t>
  </si>
  <si>
    <t xml:space="preserve">     -náklady řízení-dopravní </t>
  </si>
  <si>
    <t xml:space="preserve">     -přijaté sankční platby-spr.delikt,provozovatel vozidla</t>
  </si>
  <si>
    <t xml:space="preserve">     -přijaté sankční platby-pokuta dopravní,vážení</t>
  </si>
  <si>
    <t xml:space="preserve">     -přijaté sankční platby-úsekové měření D1</t>
  </si>
  <si>
    <t xml:space="preserve">     -náklady řízení-úsekové měření D1</t>
  </si>
  <si>
    <t xml:space="preserve">     -ostatní příjmy</t>
  </si>
  <si>
    <t>Ostatní záležitosti vody v zemědělské krajině</t>
  </si>
  <si>
    <t xml:space="preserve">     -sankční platby-voda</t>
  </si>
  <si>
    <t>Předškolní zařízení</t>
  </si>
  <si>
    <t xml:space="preserve">     -příjmy z pronájmu (MŠ Lhotky)</t>
  </si>
  <si>
    <t xml:space="preserve">Základní školy </t>
  </si>
  <si>
    <t xml:space="preserve">     -příjmy z pronájmů ZŠ Sokolovská</t>
  </si>
  <si>
    <t xml:space="preserve">     -příjmy z pronájmů ZŠ Oslavická</t>
  </si>
  <si>
    <t xml:space="preserve">     -příjmy z pronájmů ZŠ Školní</t>
  </si>
  <si>
    <t xml:space="preserve">     -penále dle smlouvy-Merci,s.r.o.-interiér ZŠ Sokolovská</t>
  </si>
  <si>
    <t>Školní stravování</t>
  </si>
  <si>
    <t xml:space="preserve">     -příjmy ze šk.stravování (podíl nákl.hraz.městem)</t>
  </si>
  <si>
    <t>Ostatní záležitosti kultury</t>
  </si>
  <si>
    <t xml:space="preserve">     -vstupné kostelní věž</t>
  </si>
  <si>
    <t>Činnosti knihovnické</t>
  </si>
  <si>
    <t xml:space="preserve">     -nařízený odvod z IF</t>
  </si>
  <si>
    <t xml:space="preserve">     -příjmy kostelní věž</t>
  </si>
  <si>
    <t>Zachování a obnova kulturních památek</t>
  </si>
  <si>
    <r>
      <t xml:space="preserve">     </t>
    </r>
    <r>
      <rPr>
        <sz val="11"/>
        <rFont val="Arial"/>
        <family val="2"/>
        <charset val="238"/>
      </rPr>
      <t>-přijaté sankční platby</t>
    </r>
  </si>
  <si>
    <r>
      <t xml:space="preserve">     </t>
    </r>
    <r>
      <rPr>
        <sz val="11"/>
        <rFont val="Arial"/>
        <family val="2"/>
        <charset val="238"/>
      </rPr>
      <t>-náklady řízení</t>
    </r>
  </si>
  <si>
    <t>Ostatní záležitosti sdělovacích prostředků</t>
  </si>
  <si>
    <r>
      <t xml:space="preserve">     </t>
    </r>
    <r>
      <rPr>
        <sz val="11"/>
        <rFont val="Arial"/>
        <family val="2"/>
        <charset val="238"/>
      </rPr>
      <t>-příjmy-Velkomeziříčsko</t>
    </r>
  </si>
  <si>
    <t xml:space="preserve">Zájmová činnost v kultuře </t>
  </si>
  <si>
    <t xml:space="preserve">     -pronájem KD Hrbov</t>
  </si>
  <si>
    <t xml:space="preserve">     -KD Hrbov-přeplatky energií</t>
  </si>
  <si>
    <t xml:space="preserve">     -pronájem KD Mostiště</t>
  </si>
  <si>
    <t xml:space="preserve">     -KD Mostiště-přeplatky energií</t>
  </si>
  <si>
    <t xml:space="preserve">     -pronájem KD Lhotky</t>
  </si>
  <si>
    <t xml:space="preserve">     -KD Lhotky-energie přefakturace</t>
  </si>
  <si>
    <t xml:space="preserve">     -KD Olší nad Oslavou-přeplatky energií</t>
  </si>
  <si>
    <t xml:space="preserve">     -KD Olší nad Oslavou</t>
  </si>
  <si>
    <t>Ostatní záležitosti kultury,církví a sdělovacích prostředků</t>
  </si>
  <si>
    <t xml:space="preserve">     -svatební obřady</t>
  </si>
  <si>
    <t xml:space="preserve">     -ples města</t>
  </si>
  <si>
    <t>Sportovní zařízení v majetku obce</t>
  </si>
  <si>
    <r>
      <t xml:space="preserve">     </t>
    </r>
    <r>
      <rPr>
        <sz val="11"/>
        <rFont val="Arial"/>
        <family val="2"/>
        <charset val="238"/>
      </rPr>
      <t>-pronájem tělocvična Charita</t>
    </r>
  </si>
  <si>
    <r>
      <t xml:space="preserve">     </t>
    </r>
    <r>
      <rPr>
        <sz val="11"/>
        <rFont val="Arial"/>
        <family val="2"/>
        <charset val="238"/>
      </rPr>
      <t>-pronájem hřiště ZŠ Školní</t>
    </r>
  </si>
  <si>
    <t xml:space="preserve">     -dobropis trezor Sporotoviště </t>
  </si>
  <si>
    <t xml:space="preserve">     -přeplatky energií hřiště Lhotky</t>
  </si>
  <si>
    <t xml:space="preserve">     -přeplatky energií hřiště </t>
  </si>
  <si>
    <t>Ostatní sportovní činnost</t>
  </si>
  <si>
    <t xml:space="preserve">     -Lezu v Mezu-vratka části dotace</t>
  </si>
  <si>
    <t>Zdravotnická záchranná služba</t>
  </si>
  <si>
    <t xml:space="preserve">     -nájemné-Zdrav.záchr.služba</t>
  </si>
  <si>
    <t>Veřejné osvětlení</t>
  </si>
  <si>
    <t xml:space="preserve">     -přeplatky el.energie</t>
  </si>
  <si>
    <t xml:space="preserve">Pohřebnictví </t>
  </si>
  <si>
    <t xml:space="preserve">     -pronájem hrobových míst (služby+pronájem)</t>
  </si>
  <si>
    <t>Komunální služby a územní rozvoj j.n.</t>
  </si>
  <si>
    <t xml:space="preserve">     -věcná břemena</t>
  </si>
  <si>
    <t xml:space="preserve">     -přijaté náhrady z min.let-geometrické zaměření</t>
  </si>
  <si>
    <t xml:space="preserve">     -připojení do Metropolitní sítě</t>
  </si>
  <si>
    <t xml:space="preserve">     -nájem pozemků</t>
  </si>
  <si>
    <t xml:space="preserve">     -pronájem nebytových prostor v arelálu TS </t>
  </si>
  <si>
    <t xml:space="preserve">     -pronájem Technické služby</t>
  </si>
  <si>
    <t xml:space="preserve">     -přijaté pojistné náhrady</t>
  </si>
  <si>
    <t xml:space="preserve">     -ostatní-kopírování,internet, kauce, přeplatky energií, pojistné náhrady</t>
  </si>
  <si>
    <t xml:space="preserve">Využívání  a zneškodňování komun.odpadů </t>
  </si>
  <si>
    <t xml:space="preserve">     -odměna obci za třídění odpadu (EKO-KOM)</t>
  </si>
  <si>
    <t>Využívání a zneškodňování ostatních odpadů</t>
  </si>
  <si>
    <t xml:space="preserve">     -odměna za umísť.kontejnerů na oděvy</t>
  </si>
  <si>
    <t xml:space="preserve">Prevence vzniku odpadů </t>
  </si>
  <si>
    <t xml:space="preserve">     -odm.za zaj.zpětného odběru el.zařízení (Asekol,Elektrowin)</t>
  </si>
  <si>
    <t>Ostatní činnosti k ochraně přírody a krajiny</t>
  </si>
  <si>
    <t xml:space="preserve">     -přijaté sankční platby</t>
  </si>
  <si>
    <t>Ostatní činnosti související se službami pro obyvatelstvo</t>
  </si>
  <si>
    <t xml:space="preserve">     -vratka nevyčerpané dotace-Ubrová</t>
  </si>
  <si>
    <t>Ost.služby a činnosti v oblasti soc.péče</t>
  </si>
  <si>
    <t xml:space="preserve">     -nájemné Klub důchodců</t>
  </si>
  <si>
    <t xml:space="preserve">     -nájemné Domácí hospic Vysočina</t>
  </si>
  <si>
    <t>Nízkoprahová zařízení pro děti a mládež</t>
  </si>
  <si>
    <t xml:space="preserve">     -pronájem Diecézní charita, přefakturace</t>
  </si>
  <si>
    <t>Ostatní záležitosti soc.věcí a politiky zaměstnanosti</t>
  </si>
  <si>
    <t xml:space="preserve">     -tiskopisy receptů</t>
  </si>
  <si>
    <t>Krizová opatření</t>
  </si>
  <si>
    <t xml:space="preserve">     -dar Vodárenská a.s. </t>
  </si>
  <si>
    <t xml:space="preserve">Bezpečnost a veřejný pořádek </t>
  </si>
  <si>
    <r>
      <t xml:space="preserve">     </t>
    </r>
    <r>
      <rPr>
        <sz val="11"/>
        <rFont val="Arial"/>
        <family val="2"/>
        <charset val="238"/>
      </rPr>
      <t>-přefakturace</t>
    </r>
  </si>
  <si>
    <t xml:space="preserve">     -přijaté sankční platby-měst.policie</t>
  </si>
  <si>
    <t>Požární ochrana - dobrovolná část</t>
  </si>
  <si>
    <t xml:space="preserve">     -pronájem has.zbrojnice</t>
  </si>
  <si>
    <t xml:space="preserve">     -nájemné HZS</t>
  </si>
  <si>
    <t xml:space="preserve">     -dar na rozvoj a podporu hasičské činnosti</t>
  </si>
  <si>
    <t xml:space="preserve">     -přeplatky energií SDH Hrbov</t>
  </si>
  <si>
    <t xml:space="preserve">     -pojistné plnění-zásah u nehody</t>
  </si>
  <si>
    <t xml:space="preserve">     -ostatní příjmy-přeplatky, přefakturace energie hasiči VM</t>
  </si>
  <si>
    <t>Činnost místní správy</t>
  </si>
  <si>
    <t xml:space="preserve">     -přijaté sankční platby-OP,pasy,přestupky</t>
  </si>
  <si>
    <t xml:space="preserve">     -náklady řízení-přestupky</t>
  </si>
  <si>
    <t xml:space="preserve">     -přefakturace, přeplatky energií</t>
  </si>
  <si>
    <t xml:space="preserve">     -přeplatky energií Olší nad Oslavou</t>
  </si>
  <si>
    <t xml:space="preserve">     -přeplatky energií Mostiště</t>
  </si>
  <si>
    <t xml:space="preserve">     -exekuční náklady </t>
  </si>
  <si>
    <t xml:space="preserve">     -exekuční náklady D1</t>
  </si>
  <si>
    <t xml:space="preserve">     -reklamace poštovného D1</t>
  </si>
  <si>
    <t xml:space="preserve">     -pronájem kanceláří</t>
  </si>
  <si>
    <t xml:space="preserve">     -nápojový automat</t>
  </si>
  <si>
    <t xml:space="preserve">     -VTS Dolní Radslavice</t>
  </si>
  <si>
    <t xml:space="preserve">     -VTS Olší nad Oslavou</t>
  </si>
  <si>
    <t xml:space="preserve">     -přepl.energií-vodné Olší nad Oslavou</t>
  </si>
  <si>
    <t>Obecné příjmy a výdaje z fin.operací - příjmy z úroků</t>
  </si>
  <si>
    <t xml:space="preserve">     -příjmy z úroků</t>
  </si>
  <si>
    <t>Finanční vypořádání minulých let</t>
  </si>
  <si>
    <t xml:space="preserve">     -finanční vypořádání příspěvků SVK z minulých let</t>
  </si>
  <si>
    <t>tř.2x</t>
  </si>
  <si>
    <t>Nedaňové příjmy celkem</t>
  </si>
  <si>
    <t>Kapitálové příjmy:</t>
  </si>
  <si>
    <t>Prodej bytů</t>
  </si>
  <si>
    <t xml:space="preserve">Prodej pozemků </t>
  </si>
  <si>
    <t xml:space="preserve">prodej dlouhodobého majetku </t>
  </si>
  <si>
    <t>tř.3x</t>
  </si>
  <si>
    <t>Kapitálové příjmy celkem</t>
  </si>
  <si>
    <t>položka</t>
  </si>
  <si>
    <t>Přijaté transfery:</t>
  </si>
  <si>
    <t>Neinvestiční přijaté transfery ze všeobecné pokladní správy SR</t>
  </si>
  <si>
    <t xml:space="preserve">     -dotace na zajištění voleb do zastupitelstv krajů a do Senátu </t>
  </si>
  <si>
    <t xml:space="preserve">     -dotace na zajištění SDLB 2021</t>
  </si>
  <si>
    <t xml:space="preserve">     -příspěvek MF ke krytí propadu daňových příjmů</t>
  </si>
  <si>
    <t>Neinvestiční přijaté transfery ze SR v rámci SDV</t>
  </si>
  <si>
    <t>Ostatní neinvestiční transfery ze SR</t>
  </si>
  <si>
    <t xml:space="preserve">     -na výkon sociální práce 2017</t>
  </si>
  <si>
    <t xml:space="preserve">     -dotace MPSV na výkon SPOD</t>
  </si>
  <si>
    <t xml:space="preserve">     -dotace MPSV na výkon sociální práce</t>
  </si>
  <si>
    <t xml:space="preserve">     -dotace MPSV pro Sociální služby na odměny zaměstnancům</t>
  </si>
  <si>
    <t xml:space="preserve">     -dotace MPSV na projekt "Tvorba strategických dokumentů.."</t>
  </si>
  <si>
    <t xml:space="preserve">     -dotace MŠMT pro ZŠ Lhotky "Šablony III"</t>
  </si>
  <si>
    <t xml:space="preserve">     -dotace MV činnost jednotek SDH</t>
  </si>
  <si>
    <t xml:space="preserve">     -dotace MK na památky</t>
  </si>
  <si>
    <t xml:space="preserve">Neinvestiční přijaté transfery od obcí </t>
  </si>
  <si>
    <t xml:space="preserve">     -evidence obyvatel, přestupkové řízení, školní vzdělávání </t>
  </si>
  <si>
    <t>Neinvestiční přijaté transfery od krajů</t>
  </si>
  <si>
    <t xml:space="preserve">     -na zajištění soc.služeb v r.2019 (podíl Kraje Vysočina)</t>
  </si>
  <si>
    <t xml:space="preserve">     -na zajištění soc.služeb v r.2019(podíl MPSV)</t>
  </si>
  <si>
    <t xml:space="preserve">     -dar za převod vzdělávacích funkcí</t>
  </si>
  <si>
    <t xml:space="preserve">     -dar za třídění odpadů</t>
  </si>
  <si>
    <t xml:space="preserve">     -dotace pro Dózu "MD Mateřídouška"</t>
  </si>
  <si>
    <t xml:space="preserve">     -dotace pro Dózu "Slavíme den dětí"</t>
  </si>
  <si>
    <t xml:space="preserve">     -dotace pro ZŠ Oslavická "Nové webové stránky"</t>
  </si>
  <si>
    <t xml:space="preserve">     -dotace pro ZŠ Sokolovská "Učíme se ze života pro život"</t>
  </si>
  <si>
    <t xml:space="preserve">     -dotace Kraje Vysočina Akceschopnost JPO</t>
  </si>
  <si>
    <t xml:space="preserve">     -dotace pro ZUŠ "Webové stránky ZUŠ VM"</t>
  </si>
  <si>
    <t xml:space="preserve">     -dotace pro ZŠ Lhotky "Poznáváme sebe, poznáváme svět"</t>
  </si>
  <si>
    <t xml:space="preserve">     -dotace Kraje Vysočina TIC</t>
  </si>
  <si>
    <t xml:space="preserve">     -dotace Kraje Vysočina Zdravé město 2020</t>
  </si>
  <si>
    <t xml:space="preserve">     -dotace Kraje Vysočina "Obnova náhrobku na Moráňském hřbitově"</t>
  </si>
  <si>
    <t xml:space="preserve">     -dotace Kraje Vysočina "Vzdělávání v ICT"</t>
  </si>
  <si>
    <t>Převody z vlast.fondů hosp.činnosti</t>
  </si>
  <si>
    <t xml:space="preserve">     -převod zisku HOČ vč.ostatních převodů z HOČ</t>
  </si>
  <si>
    <t>Převody z ostatních vlastních fondů</t>
  </si>
  <si>
    <t>Převody z vlasních rezervních fondů</t>
  </si>
  <si>
    <t>Převody z rozpočtových účtů</t>
  </si>
  <si>
    <t>Převody z vlastní pokladny</t>
  </si>
  <si>
    <t>Ostatní převody z vlastních fondů</t>
  </si>
  <si>
    <t>Investiční přijaté transfery od státních fondů</t>
  </si>
  <si>
    <t xml:space="preserve">     -dotace SFŽP na pořízení vozidla pro MP</t>
  </si>
  <si>
    <t>Ostatní investiční přijaté transfery ze SR</t>
  </si>
  <si>
    <t xml:space="preserve">     -dotace MMR na územní plán</t>
  </si>
  <si>
    <t xml:space="preserve">     -dotace MV Hardware a související SW pro bezpečnostní a preventivní účely </t>
  </si>
  <si>
    <t xml:space="preserve">     -dotace MV dopravní automobil SDH Hrbov</t>
  </si>
  <si>
    <t xml:space="preserve">     -dotace MV dopravní automobil SDH Lhotky</t>
  </si>
  <si>
    <t>Investiční přijaté transfery od krajů</t>
  </si>
  <si>
    <t xml:space="preserve">   </t>
  </si>
  <si>
    <t xml:space="preserve">     -dotace Kraje Vysočina "Úprava chodníku a místo pro přecházení u MŠ Olší nad Oslavou"</t>
  </si>
  <si>
    <t xml:space="preserve">     -dotace Kraje Vysočina pro Knihovnu VM "Webové stránky pro městskou knihovnu"</t>
  </si>
  <si>
    <t xml:space="preserve">     -dotace Kraje Vysočina "Elektrocentrála pro SDH Olší nad Oslavou"</t>
  </si>
  <si>
    <t xml:space="preserve">     -dotace Kraje Vysočina "Dopravní automobil pro SDH Hrbov"</t>
  </si>
  <si>
    <t xml:space="preserve">     -dotace Kraje Vysočina "Dopravní automobil pro SDH Lhotky"</t>
  </si>
  <si>
    <t>Přijaté  transfery celkem</t>
  </si>
  <si>
    <t xml:space="preserve">      - konsolidace</t>
  </si>
  <si>
    <t>tř.4</t>
  </si>
  <si>
    <t>přijaté transfery a převody po konsolidaci celkem</t>
  </si>
  <si>
    <t>Celkem příjmy</t>
  </si>
  <si>
    <t xml:space="preserve">      -konsolidace</t>
  </si>
  <si>
    <t>tř.1-tř.4</t>
  </si>
  <si>
    <t xml:space="preserve">    příjmy po konsolidaci</t>
  </si>
  <si>
    <t>VÝDAJE HLAVNÍ ČINNOSTI K 31.12.2020</t>
  </si>
  <si>
    <t>DRUH VÝDAJE</t>
  </si>
  <si>
    <t>Běžné a kapitálové výdaje:</t>
  </si>
  <si>
    <t>(v tis.Kč)</t>
  </si>
  <si>
    <t>Ozdravování hosp.zvířat, pol. a spec.plodin</t>
  </si>
  <si>
    <t xml:space="preserve">     - útulek pro psy</t>
  </si>
  <si>
    <t xml:space="preserve">     - ochrana zvířat proti týrání</t>
  </si>
  <si>
    <t xml:space="preserve">     - deratizace - Velké Meziříčí</t>
  </si>
  <si>
    <t xml:space="preserve">     - deratizace - Hrbov</t>
  </si>
  <si>
    <t xml:space="preserve">     - deratizace - Lhotky</t>
  </si>
  <si>
    <t xml:space="preserve">     - deratizace - Mostiště</t>
  </si>
  <si>
    <t xml:space="preserve">     - deratizace - Olší nad Oslavou</t>
  </si>
  <si>
    <t xml:space="preserve">     - nákup služeb městské lesy</t>
  </si>
  <si>
    <t xml:space="preserve">     - TS VM dotace na lesní hospodářství</t>
  </si>
  <si>
    <t>Správa v lesním hospodářství</t>
  </si>
  <si>
    <t xml:space="preserve">     - služby OLH</t>
  </si>
  <si>
    <t>Celospolečenské funkce lesů</t>
  </si>
  <si>
    <t xml:space="preserve">     - zvelebování myslivosti</t>
  </si>
  <si>
    <t>Cestovní ruch</t>
  </si>
  <si>
    <t xml:space="preserve">     - IC - propagace města</t>
  </si>
  <si>
    <t xml:space="preserve">     - IC - prodej zboží</t>
  </si>
  <si>
    <t xml:space="preserve">     - nájem pozemku pod komunikací Olší - Závist</t>
  </si>
  <si>
    <t xml:space="preserve">     - opravy komunikací po městě</t>
  </si>
  <si>
    <t xml:space="preserve">          oprava kanalizačního poklopu v  místní komunikaci Na Výsluní</t>
  </si>
  <si>
    <t xml:space="preserve">          čištění venkovní kanalizace-odvádění a čištění odpadních vod</t>
  </si>
  <si>
    <t xml:space="preserve">         komunikace ul. Pod Strání ORG 752 (326 000,00 Kč)</t>
  </si>
  <si>
    <t xml:space="preserve">          ul.U Světlé-předláždění vjezdu mezi bytovými domy,ul.Záviškova schodiště</t>
  </si>
  <si>
    <t xml:space="preserve">         stavební práce-rekonstukce ulic k Novému světu, Záviškova a Luční za 2/2020</t>
  </si>
  <si>
    <t xml:space="preserve">          komunikace Záviškova (1 316 348,19 Kč)</t>
  </si>
  <si>
    <t xml:space="preserve">          komunikace ul.K Novému Světu (2 192 659,60 Kč)</t>
  </si>
  <si>
    <t xml:space="preserve">          oprava a vyčištění silničního příkopu v ulici Ke třem Křížům</t>
  </si>
  <si>
    <t xml:space="preserve">          DPS na akci oprava komunikace a chodníků v ul.Nad Gymnáziem</t>
  </si>
  <si>
    <t xml:space="preserve">         ul.  Družstevní -nad lávkou u Valičkových</t>
  </si>
  <si>
    <t xml:space="preserve">          prohlídka kanalizace kamerou na komunikaci u zimního stadionu ve VM</t>
  </si>
  <si>
    <t xml:space="preserve">          studie proveditelnosti výstavby okružních křižovatek na komunikace II/602 VM</t>
  </si>
  <si>
    <t xml:space="preserve">          diagnostika vozovek-Nad svatým Josefem, Nad Gymnáziem</t>
  </si>
  <si>
    <t xml:space="preserve">          posouzení stavu účelových komunikací ve VM</t>
  </si>
  <si>
    <t xml:space="preserve">     - komunikace - ul. Pod Strání</t>
  </si>
  <si>
    <t>použito 326 000,00 z §2212 opravy komunikací po městě</t>
  </si>
  <si>
    <t xml:space="preserve">     - komunikace ul. Nad Gymnáziem</t>
  </si>
  <si>
    <t xml:space="preserve">     - ul.Třebíčská most a změna vedení komunikace</t>
  </si>
  <si>
    <t xml:space="preserve">     - ul.K Novému světu-komunikace</t>
  </si>
  <si>
    <t>použito  1 876 852,43 Kč z §2212</t>
  </si>
  <si>
    <t xml:space="preserve">     - ul.Záviškova-komunikace</t>
  </si>
  <si>
    <t>použito 2 192 659,60 Kč z § 2212</t>
  </si>
  <si>
    <t xml:space="preserve">     - přechod pro pěší ul.Vrchovecká</t>
  </si>
  <si>
    <t xml:space="preserve">     - úprava přechodu ul.Jihlavská</t>
  </si>
  <si>
    <t xml:space="preserve">     - PD Hliniště III-komunikace</t>
  </si>
  <si>
    <t xml:space="preserve">     - přechod Bezděkov</t>
  </si>
  <si>
    <t xml:space="preserve">     - opěrná zeď Bezděkov</t>
  </si>
  <si>
    <t xml:space="preserve">     - Hrbov-opravy komunikací</t>
  </si>
  <si>
    <t xml:space="preserve">     - Lhotky-opravy komuniíkací</t>
  </si>
  <si>
    <t xml:space="preserve">     - Mostiště-opravy komunikací, oprava ul. Nekonečná</t>
  </si>
  <si>
    <t xml:space="preserve">     - Olší nad Oslavou-opravy komunikací</t>
  </si>
  <si>
    <t xml:space="preserve">     - práce provedené TS - město</t>
  </si>
  <si>
    <t xml:space="preserve">     - práce provedené TS - Hrbov,Svařenov</t>
  </si>
  <si>
    <t xml:space="preserve">     - práce provedené TS - Lhotky,Kúsky,Dol.Radslavice</t>
  </si>
  <si>
    <t xml:space="preserve">     - práce provedené TS - Mostiště</t>
  </si>
  <si>
    <t xml:space="preserve">     - práce provedené TS - Olší n.Oslavou</t>
  </si>
  <si>
    <t>Ostatní záležitosti pozemních komunikací</t>
  </si>
  <si>
    <t xml:space="preserve">     - opravy chodníků po městě</t>
  </si>
  <si>
    <t xml:space="preserve">          chodníky ul. Pod Strání ORG 752 (301 000,00 Kč)</t>
  </si>
  <si>
    <t xml:space="preserve">          parkoviště bývalý Svit</t>
  </si>
  <si>
    <t xml:space="preserve">          oprava zábradlí u chodníku ul.Záviškova</t>
  </si>
  <si>
    <t xml:space="preserve">          zřízení místa pro kontejner ul.Záviškova</t>
  </si>
  <si>
    <t xml:space="preserve">          cyklostezka D1 Měřín-VM-Velká Bíteš</t>
  </si>
  <si>
    <t xml:space="preserve">     - PD Hliniště III-chodníky</t>
  </si>
  <si>
    <t xml:space="preserve">     - Olší nad Oslavou-chodník u MŠ</t>
  </si>
  <si>
    <t xml:space="preserve">     - Lhotky-Dolní Radslavice chodník směr Březejc</t>
  </si>
  <si>
    <t xml:space="preserve">     - chodníky ul.Záviškova</t>
  </si>
  <si>
    <t>rozdělit z § 2212?</t>
  </si>
  <si>
    <t xml:space="preserve">     - chodníky - ul. Pod Strání</t>
  </si>
  <si>
    <t>použito 301 000,00 Kč z §2219 opravy chodníků po městě</t>
  </si>
  <si>
    <t xml:space="preserve">     - chodníky - ul. Vrchovecká</t>
  </si>
  <si>
    <t xml:space="preserve">     - chodníky - ul. Nad Gymnáziem</t>
  </si>
  <si>
    <t>uhrazeno z § 221¨2</t>
  </si>
  <si>
    <t xml:space="preserve">     - parkoviště u III.ZŠ</t>
  </si>
  <si>
    <t>Provoz veřejné silniční dopravy-dopravní obslužnost</t>
  </si>
  <si>
    <t xml:space="preserve">     - opravy autobusových zastávek</t>
  </si>
  <si>
    <t xml:space="preserve">     - autobusová zastávka Lhotky-Kúsky</t>
  </si>
  <si>
    <t xml:space="preserve">     - autobusová zastávka Lhotky</t>
  </si>
  <si>
    <t>Bezpečnost silničního provozu</t>
  </si>
  <si>
    <t xml:space="preserve">     - BESIP</t>
  </si>
  <si>
    <t xml:space="preserve">     - zkušební plocha-buňka pro komisaře</t>
  </si>
  <si>
    <t>Ostatní zálež.v silnič.dopravě</t>
  </si>
  <si>
    <t xml:space="preserve">     - dopravní značení VM</t>
  </si>
  <si>
    <t xml:space="preserve">     - bezpečnostní inspekce křižovatky Svařenov na II/602</t>
  </si>
  <si>
    <t xml:space="preserve">      -odtah vraků, ost.služby</t>
  </si>
  <si>
    <t>Dopravní obslužnost</t>
  </si>
  <si>
    <t xml:space="preserve">     - dopravní obslužnost</t>
  </si>
  <si>
    <t xml:space="preserve">     - vrácení dopravní pokuty, kauce</t>
  </si>
  <si>
    <t>Pitná voda</t>
  </si>
  <si>
    <t xml:space="preserve">     - členský příspěvek SVaK Žďársko</t>
  </si>
  <si>
    <t xml:space="preserve">     - rezerva k čl.příspěvku SVaK Žďársko</t>
  </si>
  <si>
    <t xml:space="preserve">     - oprava havárie vody Fajtův kopec</t>
  </si>
  <si>
    <t xml:space="preserve">     - ostatní</t>
  </si>
  <si>
    <t xml:space="preserve">     - inv.příspěvek SVaK Žďársko-Mostiště novostavba řad D8</t>
  </si>
  <si>
    <t xml:space="preserve">     - inv.příspěvek SVaK Žďársko-vodovod novostavba SO 03</t>
  </si>
  <si>
    <t xml:space="preserve">     - inv.příspěvek SVaK Žďársko-rek. vodovodního přivaděče ÚV Mostiště-ČS Ovčírna</t>
  </si>
  <si>
    <t xml:space="preserve">     - inv.příspěvek SVaK Žďársko-rekonstrukce vodovodu ul.Družstevní</t>
  </si>
  <si>
    <t xml:space="preserve">     - inv.příspěvek SVaK Žďársko-rekonstrukce vodovodu ul.Karlov</t>
  </si>
  <si>
    <t xml:space="preserve">     - inv.příspěvek SVaK Žďársko-vodovod ul.Záviškova</t>
  </si>
  <si>
    <t xml:space="preserve">     - vodovodní přípojky Mostiště</t>
  </si>
  <si>
    <t xml:space="preserve">     - PD Hliniště III-voda</t>
  </si>
  <si>
    <t>Odvádění a čištění odpadních vod</t>
  </si>
  <si>
    <t xml:space="preserve">     - úroky z úvěru Dyje II.</t>
  </si>
  <si>
    <t xml:space="preserve">     - inv.příspěvek SVaK Žďársko-rekonstrukce kanalizace ul.Oslavická</t>
  </si>
  <si>
    <t xml:space="preserve">     - inv.příspěvek SVaK Žďársko-rekonstrukce kanalizace ul.Záviškova</t>
  </si>
  <si>
    <t xml:space="preserve">     - oprava kanalizace ve dvoře ZŠ Sokolovská</t>
  </si>
  <si>
    <t xml:space="preserve">     - Hrbov-oprava stávající kanalizace</t>
  </si>
  <si>
    <t xml:space="preserve">     - PD Hliniště III-kanalizace</t>
  </si>
  <si>
    <t xml:space="preserve">     - monitoring kanalizace kamerou (ul.Nad Gymnáziem, Ve Vilách)</t>
  </si>
  <si>
    <t xml:space="preserve">     - dešťová kanalizace ul.Třebíčská-uvolnění pozastávky</t>
  </si>
  <si>
    <t>Prevence znečišťování vody</t>
  </si>
  <si>
    <t xml:space="preserve">     -monitoring znečišť.povrchových vod</t>
  </si>
  <si>
    <t>Úpravy drobných vodních toků</t>
  </si>
  <si>
    <t xml:space="preserve">     - digitální povodňový plán</t>
  </si>
  <si>
    <t xml:space="preserve">     - protipovodňová ochrana města</t>
  </si>
  <si>
    <t>Vodní díla v zemědělské krajině</t>
  </si>
  <si>
    <t xml:space="preserve">     - Hrbov-zaměření stáv.rybníků, projekt na jejich opravu</t>
  </si>
  <si>
    <t xml:space="preserve">     - Hrbov-výstavba nového rybníku</t>
  </si>
  <si>
    <t xml:space="preserve">     - příspěvek na provoz MŠ Velké Meziříčí</t>
  </si>
  <si>
    <t xml:space="preserve">     - MŠ Sokolovská-výmalba tříd</t>
  </si>
  <si>
    <t xml:space="preserve">     - MŠ Sokolovská-stavební úpravy v zádveří</t>
  </si>
  <si>
    <t xml:space="preserve">     - MŠ Sportovní-sporák do ŠJ</t>
  </si>
  <si>
    <t xml:space="preserve">     - MŠ Čechova-oprava a výmalba chodeb</t>
  </si>
  <si>
    <t xml:space="preserve">     - MŠ Nad Plovárnou-rekonstrukce hospodářské části</t>
  </si>
  <si>
    <t xml:space="preserve">     - MŠ Mostiště-PD oprava školní jídelny v MŠ Mostiště</t>
  </si>
  <si>
    <t xml:space="preserve">     - MŠ Mírová-oprava střechy včetně zateplení</t>
  </si>
  <si>
    <t>Základní školy</t>
  </si>
  <si>
    <t xml:space="preserve">     - ZŠ Sokolovská příspěvek na provoz</t>
  </si>
  <si>
    <t xml:space="preserve">     - ZŠ Sokolovská-investiční příspěvek</t>
  </si>
  <si>
    <t xml:space="preserve">     - ZŠ Sokolovská-dotace "Učíme se ze života pro život</t>
  </si>
  <si>
    <t xml:space="preserve">     - ZŠ Sokolovská odměny vycházejícím žákům</t>
  </si>
  <si>
    <t xml:space="preserve">     - ZŠ Sokolovská-dozvuk a výměna osvětlení TV</t>
  </si>
  <si>
    <t xml:space="preserve">     - ZŠ Komenského-dozvuk a výměna osvětlení v tělocvičně</t>
  </si>
  <si>
    <t xml:space="preserve">     - ZŠ Sokolovská-výběr zhotovitele výzva 45 "Přístavba a stav.úpravy odb.učeben"</t>
  </si>
  <si>
    <t xml:space="preserve">     - ZŠ Sokolovská-kopírka, tiskárna scanner</t>
  </si>
  <si>
    <t xml:space="preserve">     - ZŠ Sokolovská-oprava sociálního zařízení na školním pozemku</t>
  </si>
  <si>
    <t xml:space="preserve">     - ZŠ Sokolovská-úprava podnosů pro laboratorní pomůcky</t>
  </si>
  <si>
    <t xml:space="preserve">     - ZŠ Komenského-výměna světel</t>
  </si>
  <si>
    <t xml:space="preserve">     - ZŠ Lhotky příspěvek na provoz</t>
  </si>
  <si>
    <t xml:space="preserve">     - ZŠ Lhotky-dotace "Šablony III"</t>
  </si>
  <si>
    <t xml:space="preserve">     - ZŠ Lhotky-dotace "Poznáváme sebe, poznáváme svět"</t>
  </si>
  <si>
    <t xml:space="preserve">     - ZŠ Lhotky-oprava podlahy tělocvičny</t>
  </si>
  <si>
    <t xml:space="preserve">     - ZŠ Lhotky-výměna kotle v ZŠ Lhotky</t>
  </si>
  <si>
    <t xml:space="preserve">     - ZŠ Mostiště příspěvek na provoz</t>
  </si>
  <si>
    <t xml:space="preserve">     - ZŠ Oslavická příspěvek na provoz</t>
  </si>
  <si>
    <t xml:space="preserve">     - ZŠ Oslavická-dotace z fondu Vysočiny pro ZŠ Oslavická na nové webové stránky</t>
  </si>
  <si>
    <t xml:space="preserve">     - ZŠ Oslavická-odměny vycházejícím žákům</t>
  </si>
  <si>
    <t xml:space="preserve">     - ZŠ Oslavická-projektové práce</t>
  </si>
  <si>
    <t xml:space="preserve">     - ZŠ Oslavická-akustická úprava stropů ŠD a učebny HV</t>
  </si>
  <si>
    <t xml:space="preserve">     - ZŠ Oslavická-výměna dveří mezi chodbami</t>
  </si>
  <si>
    <t xml:space="preserve">     - ZŠ Oslavická-malování chodeb v části budovy</t>
  </si>
  <si>
    <t xml:space="preserve">     - ZŠ Oslavická-interaktivní dataprojektory 3 ks</t>
  </si>
  <si>
    <t>5137-26620,5172-9982,5,6122-173877</t>
  </si>
  <si>
    <t xml:space="preserve">     - ZŠ Oslavická-oprava vodovodu u ZŠ Oslavická</t>
  </si>
  <si>
    <t xml:space="preserve">     - ZŠ Oslavická-výměna kotle ŠJ</t>
  </si>
  <si>
    <t xml:space="preserve">     - ZŠ Školní příspěvek na provoz</t>
  </si>
  <si>
    <t xml:space="preserve">     - ZŠ Školní odměny vycházejícím žákům</t>
  </si>
  <si>
    <t xml:space="preserve">     - ZŠ Školní-oprava keramických říms</t>
  </si>
  <si>
    <t xml:space="preserve">     - ZŠ Školní-malování v části budovy</t>
  </si>
  <si>
    <t xml:space="preserve">     - ZŠ Školní-nátěr modré dřevěné vlny</t>
  </si>
  <si>
    <t xml:space="preserve">     - základní školy-dar za převod vzdělávacích funkcí</t>
  </si>
  <si>
    <t xml:space="preserve">     - olympiáda škol</t>
  </si>
  <si>
    <t>Gymnázia</t>
  </si>
  <si>
    <t xml:space="preserve">     - zajištění správy hřiště u gymnázia</t>
  </si>
  <si>
    <t xml:space="preserve">     - dar Sdružení rodičů při Gymnáziu VM na studentský ples</t>
  </si>
  <si>
    <t xml:space="preserve">     - dotace Gymnázium VM</t>
  </si>
  <si>
    <t xml:space="preserve">     - dar Julie Kubátová na maturitní ples</t>
  </si>
  <si>
    <t>Střední odborné školy</t>
  </si>
  <si>
    <t xml:space="preserve">     - HŠ Světlá a OA-dotace na zahraniční praxe žáků</t>
  </si>
  <si>
    <t xml:space="preserve">Školní stravování </t>
  </si>
  <si>
    <t xml:space="preserve">     - ŠJ Poštovní-konvektomat, multufinkční pánev malá</t>
  </si>
  <si>
    <t>Základní umělecké školy</t>
  </si>
  <si>
    <t xml:space="preserve">     - ZUŠ-oslava 60 let smíšeného sboru</t>
  </si>
  <si>
    <t xml:space="preserve">     - ZUŠ-dotace Kraje Vysočina "Webové stránky ZUŠ VM"</t>
  </si>
  <si>
    <t>Filmová tvorba, distribuce, kina a shromažďování audiovizuálních archiválií</t>
  </si>
  <si>
    <t xml:space="preserve">     - film k 125. výročí  Moravského rybářského svazu</t>
  </si>
  <si>
    <t xml:space="preserve">     - knihovna příspěvek na provoz</t>
  </si>
  <si>
    <t xml:space="preserve">     - dotace Kraje Vysočina pro Městskou knihovnu</t>
  </si>
  <si>
    <t xml:space="preserve">     - knihovna dary</t>
  </si>
  <si>
    <t xml:space="preserve">     - knihovna-oprava komínového tělesa</t>
  </si>
  <si>
    <t xml:space="preserve">     - knihovna-oslava 131 let zahradní slavnost</t>
  </si>
  <si>
    <t>Činnosti muzeí a galerií</t>
  </si>
  <si>
    <t xml:space="preserve">     - Muzeum příspěvek na provoz</t>
  </si>
  <si>
    <t>Vydavatelská činnost</t>
  </si>
  <si>
    <t xml:space="preserve">     - kalendář města</t>
  </si>
  <si>
    <t xml:space="preserve">     - vydání publikace Pověsti Velké Meziříčí</t>
  </si>
  <si>
    <t xml:space="preserve">     - vedení kroniky</t>
  </si>
  <si>
    <t xml:space="preserve">     - Concentus Moraviae-příspěvek</t>
  </si>
  <si>
    <t xml:space="preserve">     - NAKI výzkum</t>
  </si>
  <si>
    <t xml:space="preserve">     - pálení čarodějnic</t>
  </si>
  <si>
    <t xml:space="preserve">     - novoroční ohňostroj</t>
  </si>
  <si>
    <t xml:space="preserve">     - kostelní věž </t>
  </si>
  <si>
    <t xml:space="preserve">Zachování a obnova kulturních památek </t>
  </si>
  <si>
    <t xml:space="preserve">     - podíl města na opravu památek</t>
  </si>
  <si>
    <t xml:space="preserve">     - hřbitov-hrob rodiny Kallabovy</t>
  </si>
  <si>
    <t xml:space="preserve">     - židovská obec-stará synagoga podíl města</t>
  </si>
  <si>
    <t xml:space="preserve">     - židovská obec-stará synagoga podíl MK</t>
  </si>
  <si>
    <t xml:space="preserve">     - ing.Pavel Kolman, dům č.p. 1156 podíl města</t>
  </si>
  <si>
    <t xml:space="preserve">     - ing.Pavel Kolman, dům č.p. 1156 podíl MK</t>
  </si>
  <si>
    <r>
      <t xml:space="preserve">     </t>
    </r>
    <r>
      <rPr>
        <sz val="11"/>
        <rFont val="Arial CE"/>
        <charset val="238"/>
      </rPr>
      <t>- stavebně-materiálový a statistický průzkum Synagoga</t>
    </r>
  </si>
  <si>
    <t>Pořízení, zachování a obnova hodnot místního kult., nár. a hist. povědomí</t>
  </si>
  <si>
    <t xml:space="preserve">     - úprava areálu pomníku padlých na hřbitově Karlov</t>
  </si>
  <si>
    <t xml:space="preserve">     - Olší nad Oslavou-kaplička změna odběru elektro</t>
  </si>
  <si>
    <t xml:space="preserve">     - Olší nad Oslavou-oprava obecních křížků</t>
  </si>
  <si>
    <t>Činnost registrovaných církví a náboženských společnosti</t>
  </si>
  <si>
    <t xml:space="preserve">     - dotace ŘK církvi na opravu varhan</t>
  </si>
  <si>
    <t xml:space="preserve">     - dotace ŘK farnost Netín-na opravu střechy kostela</t>
  </si>
  <si>
    <t>Rozhlas a televize</t>
  </si>
  <si>
    <t xml:space="preserve">     - bezdrátový rozhlas, rozšíření do okrajových částí</t>
  </si>
  <si>
    <t xml:space="preserve">     - veř.rozhl. poplatky , služby</t>
  </si>
  <si>
    <t xml:space="preserve">     - veř.rozhl. opravy a údržba</t>
  </si>
  <si>
    <t xml:space="preserve">     - oprava veř.rozhlasu Hrbov</t>
  </si>
  <si>
    <t xml:space="preserve">     - Velkomeziříčsko</t>
  </si>
  <si>
    <t xml:space="preserve">     - JC dotace na činnost </t>
  </si>
  <si>
    <t xml:space="preserve">     - JC mimořádná dotace na výměnu plátna v kině</t>
  </si>
  <si>
    <t xml:space="preserve">     - JC mimořádná dotace nak 70.výročí vzniku loutkohereckého souboru</t>
  </si>
  <si>
    <t xml:space="preserve">     - kulturní dům Hrbov</t>
  </si>
  <si>
    <t xml:space="preserve">     - kulturní dům Lhotky</t>
  </si>
  <si>
    <t xml:space="preserve">     - kulturní dům Mostiště</t>
  </si>
  <si>
    <t xml:space="preserve">     - kulturní dům Olší nad Oslavou</t>
  </si>
  <si>
    <t xml:space="preserve">     - KD Mostiště-úprava podkroví</t>
  </si>
  <si>
    <t xml:space="preserve">     - rekonstrukce Jupiter clubu -úrok</t>
  </si>
  <si>
    <t>Ostatní záležitosti kultury, církví a sděl.prostř.</t>
  </si>
  <si>
    <t xml:space="preserve">     - občanská komise (SPOZ)</t>
  </si>
  <si>
    <t xml:space="preserve">     - občanská komise Lhotky</t>
  </si>
  <si>
    <t xml:space="preserve">     - občanská komise Olší nad Oslavou</t>
  </si>
  <si>
    <t xml:space="preserve">     - občanská komise Hrbov</t>
  </si>
  <si>
    <t xml:space="preserve">     - ples města</t>
  </si>
  <si>
    <t xml:space="preserve">     - umělé kluziště</t>
  </si>
  <si>
    <t xml:space="preserve">     - spotřeba vody hřiště</t>
  </si>
  <si>
    <t xml:space="preserve">     - provoz a údržba zbudovaných hřišť, dětská hřiště, herní prvky, provoz areálu Školní</t>
  </si>
  <si>
    <r>
      <t xml:space="preserve">          </t>
    </r>
    <r>
      <rPr>
        <i/>
        <sz val="11"/>
        <rFont val="Arial CE"/>
        <charset val="238"/>
      </rPr>
      <t>ostatní</t>
    </r>
  </si>
  <si>
    <r>
      <t xml:space="preserve">          </t>
    </r>
    <r>
      <rPr>
        <i/>
        <sz val="11"/>
        <rFont val="Arial CE"/>
        <charset val="238"/>
      </rPr>
      <t>hřiště s um.trávou na ul.Školní</t>
    </r>
  </si>
  <si>
    <r>
      <t xml:space="preserve">          </t>
    </r>
    <r>
      <rPr>
        <i/>
        <sz val="11"/>
        <rFont val="Arial CE"/>
        <charset val="238"/>
      </rPr>
      <t>hřiště Kunšovec</t>
    </r>
  </si>
  <si>
    <t xml:space="preserve">     - nová PO Sportoviště-příspěvek na provoz, vstupní výdaje</t>
  </si>
  <si>
    <t xml:space="preserve">     - nová PO Sportoviště-příspěvek na provoz</t>
  </si>
  <si>
    <t xml:space="preserve">     - nová PO Sportoviště-náklady hrazené městem</t>
  </si>
  <si>
    <t xml:space="preserve">     - rekonstrukce zimního stadionu</t>
  </si>
  <si>
    <t xml:space="preserve">     - aquacentrum</t>
  </si>
  <si>
    <t xml:space="preserve">     - PD rekonstrukce tenisových kurtů Areál zdraví</t>
  </si>
  <si>
    <t xml:space="preserve">     - hřiště Hrbov</t>
  </si>
  <si>
    <t xml:space="preserve">     - hřiště Lhotky-provoz, herní prvnky do dětského koutku</t>
  </si>
  <si>
    <t xml:space="preserve">     - hřiště Mostiště-zámková dlažba (parket)</t>
  </si>
  <si>
    <t xml:space="preserve">     - hřiště Mostiště</t>
  </si>
  <si>
    <t xml:space="preserve">     - hřiště Olší nad Oslavou</t>
  </si>
  <si>
    <t xml:space="preserve">     - dětské hřiště Olší nad Oslavou-doplnění herních prvků</t>
  </si>
  <si>
    <t xml:space="preserve">     - hřiště Olší nad Oslavou-herní prvky pro dorost</t>
  </si>
  <si>
    <t xml:space="preserve">     - sportovní areál Olší nad Oslavou-nové soc.zařízení-neprovedené služby</t>
  </si>
  <si>
    <t xml:space="preserve">     - práce TS pro město-zimní stadion</t>
  </si>
  <si>
    <t xml:space="preserve">     - práce TS pro město-hřiště s um.trávou na ul.Školní</t>
  </si>
  <si>
    <t xml:space="preserve">     - práce TS pro město-ostatní sportoviště</t>
  </si>
  <si>
    <t xml:space="preserve">     - práce TS pro město-fotbalový areál Tržiště</t>
  </si>
  <si>
    <t xml:space="preserve">     - práce TS pro město-údržba běžeckých tratí</t>
  </si>
  <si>
    <t xml:space="preserve">     - práce TS město-areál na ul.Sportovní</t>
  </si>
  <si>
    <t xml:space="preserve">     - práce TS pro město-Hrbov</t>
  </si>
  <si>
    <t xml:space="preserve">     - práce TS pro město-Lhotky</t>
  </si>
  <si>
    <t xml:space="preserve">     - práce TS pro město-Mostiště</t>
  </si>
  <si>
    <t xml:space="preserve">     - práce TS pro město-Olší nad Oslavou</t>
  </si>
  <si>
    <t>Ostatní tělovýchovná činnost</t>
  </si>
  <si>
    <t xml:space="preserve">     - anketa sportovec města,rezerva na sport</t>
  </si>
  <si>
    <t xml:space="preserve">     - neinv.dotace sportovním organizacím-GP mládež:</t>
  </si>
  <si>
    <t xml:space="preserve">          BK Velké Meziříčí mládež</t>
  </si>
  <si>
    <t xml:space="preserve">          FC Velké Meziříčí mládež</t>
  </si>
  <si>
    <t xml:space="preserve">          HSC Velké Meziříčí mládež</t>
  </si>
  <si>
    <t xml:space="preserve">          HHK Velké Meziříčí mládež</t>
  </si>
  <si>
    <t xml:space="preserve">          SKI klub Velké Meziříčí mládež</t>
  </si>
  <si>
    <t xml:space="preserve">          TJ Sokol Velké Meziříčí mládež</t>
  </si>
  <si>
    <t xml:space="preserve">          TJ Spartak Velké Meziříčí mládež</t>
  </si>
  <si>
    <t xml:space="preserve">          Stolní tenis Velké Meziříčí mládež</t>
  </si>
  <si>
    <t xml:space="preserve">          Agility VM mládež</t>
  </si>
  <si>
    <t xml:space="preserve">          SSK VM mládež</t>
  </si>
  <si>
    <t xml:space="preserve">          Moravský rybářský svaz mládež</t>
  </si>
  <si>
    <t xml:space="preserve">          SK Sokol Lhotky mládež</t>
  </si>
  <si>
    <t xml:space="preserve">     -neinv.dotace sportovním organizacím-GP trenéři pro mládež:</t>
  </si>
  <si>
    <t xml:space="preserve">          Agility VM trenéři pro mládež</t>
  </si>
  <si>
    <t xml:space="preserve">          FC Velké Meziříčí trenéři pro mládež</t>
  </si>
  <si>
    <t xml:space="preserve">          HHK Velké Meziříčí trenéři pro mládež</t>
  </si>
  <si>
    <t xml:space="preserve">          SKI klub Velké Meziříčí trenéři pro mládež</t>
  </si>
  <si>
    <t xml:space="preserve">          TJ Sokol Velké Meziříčí trenři pro mládež </t>
  </si>
  <si>
    <t xml:space="preserve">          TJ Spartak Velké Meziříčí trenéři pro mládež</t>
  </si>
  <si>
    <t xml:space="preserve">          Stolní tenis Velké Meziříčí trenéři pro mládež</t>
  </si>
  <si>
    <t xml:space="preserve">          SK Sokol Lhotky trenéři pro mládež</t>
  </si>
  <si>
    <t xml:space="preserve">     - neinvest.dotace sport.organizacím-GP dospělí:</t>
  </si>
  <si>
    <t xml:space="preserve">          BK Velké Meziříčí dospělí</t>
  </si>
  <si>
    <t xml:space="preserve">          FC Velké Meziříčí dospělí</t>
  </si>
  <si>
    <t xml:space="preserve">          HSC Velké Meziříčí dospělí</t>
  </si>
  <si>
    <t xml:space="preserve">          HHK Velké Meziříčí dospělí</t>
  </si>
  <si>
    <t xml:space="preserve">          SKI klub Velké Meziříčí dospělí</t>
  </si>
  <si>
    <t xml:space="preserve">          TJ Sokol Velké Meziříčí dospělí</t>
  </si>
  <si>
    <t xml:space="preserve">          TJ Spartak Velké Meziříčí dospělí</t>
  </si>
  <si>
    <t xml:space="preserve">          Stolní tenis Velké Meziříčí dospělí</t>
  </si>
  <si>
    <t xml:space="preserve">          Agility VM dospělí</t>
  </si>
  <si>
    <t xml:space="preserve">          SK Sokol Lhotky dospělí</t>
  </si>
  <si>
    <t xml:space="preserve">          Cerberos VM dospělí</t>
  </si>
  <si>
    <t xml:space="preserve">          Moravský rybářský svaz dospělí</t>
  </si>
  <si>
    <t xml:space="preserve">     - dotace a dary mimo GP</t>
  </si>
  <si>
    <t xml:space="preserve">          SK Mostiště </t>
  </si>
  <si>
    <t xml:space="preserve">          Svatopluk Pokorný-dar na Abraham Cup</t>
  </si>
  <si>
    <t xml:space="preserve">          dotace TJ Březejc na turnaj v Boccie</t>
  </si>
  <si>
    <t xml:space="preserve">          dar Sára Strnadová</t>
  </si>
  <si>
    <t xml:space="preserve">          dar Jakub Hejl</t>
  </si>
  <si>
    <t xml:space="preserve">     - nákup vybavení šaten pro TJ Sokol VM</t>
  </si>
  <si>
    <r>
      <t xml:space="preserve">     </t>
    </r>
    <r>
      <rPr>
        <sz val="11"/>
        <rFont val="Arial CE"/>
        <charset val="238"/>
      </rPr>
      <t>- dotace HHK VM, s.r.o.</t>
    </r>
  </si>
  <si>
    <t>Využití volného času dětí a mládeže</t>
  </si>
  <si>
    <t xml:space="preserve">     - Dóza příspěvek na provoz</t>
  </si>
  <si>
    <t xml:space="preserve">     - Dóza-stavební úpravy býv.masny</t>
  </si>
  <si>
    <t xml:space="preserve">     - Dóza-dotace "MD Mateřídouška"</t>
  </si>
  <si>
    <t xml:space="preserve">     - Dóza-dotace "Slavíme den dětí"</t>
  </si>
  <si>
    <t xml:space="preserve">     - Dóza sanace krovu</t>
  </si>
  <si>
    <t xml:space="preserve">     - dotace Junák-český skaut</t>
  </si>
  <si>
    <t>Ostatní zájmová činnost a rekreace</t>
  </si>
  <si>
    <t xml:space="preserve">     - práce provedené TS město-provoz letního koupaliště</t>
  </si>
  <si>
    <t xml:space="preserve">     - dotace Český svaz včelařů</t>
  </si>
  <si>
    <t xml:space="preserve">     - dotace Český svaz žen</t>
  </si>
  <si>
    <t>Specializovaná ambulantní zdravotnická péče</t>
  </si>
  <si>
    <t xml:space="preserve">     - dotace MUDr.Schreiberová-dermatoskop</t>
  </si>
  <si>
    <t>Ostatní nemocnice</t>
  </si>
  <si>
    <t xml:space="preserve">     - dar Nemocnici Třebíč</t>
  </si>
  <si>
    <t xml:space="preserve">     - dar ZZS Kraje Vysočina</t>
  </si>
  <si>
    <t xml:space="preserve">Pomoc zdravotně postiženým </t>
  </si>
  <si>
    <t xml:space="preserve">     - Asociace rodičů a přátel zdravotně postižených dětí-dotace</t>
  </si>
  <si>
    <t xml:space="preserve">     - Klub Naděje-dotace</t>
  </si>
  <si>
    <t xml:space="preserve">     - Svaz postižených civilizačními chorobami-dotace</t>
  </si>
  <si>
    <t xml:space="preserve">     - Klub Bechtěreviků-dotace</t>
  </si>
  <si>
    <t xml:space="preserve">     - STŘED z.s.-dotace</t>
  </si>
  <si>
    <t xml:space="preserve">Programy paliativní péče </t>
  </si>
  <si>
    <t xml:space="preserve">     - domácí hospicová péče  Diecézní charita Brno dotace </t>
  </si>
  <si>
    <t xml:space="preserve">     - domácí hospic Vysočina o.p.s.  dotace</t>
  </si>
  <si>
    <t>Ostatní speciální zdravotnická péče</t>
  </si>
  <si>
    <t xml:space="preserve">     - K centrum Třebíč dotace</t>
  </si>
  <si>
    <t xml:space="preserve">     - grantový program Zdravé město</t>
  </si>
  <si>
    <t xml:space="preserve">          Farní sbor Českobratrské církve evangelické-Večer s hostem</t>
  </si>
  <si>
    <t xml:space="preserve">          Michaela Dvorská-Cvičení pro seniory</t>
  </si>
  <si>
    <t xml:space="preserve">          Škola Taekwond-do ITF-Cvičení pro děti</t>
  </si>
  <si>
    <t xml:space="preserve">          Chaloupky o.p.s.-Práce se dřevem v enviromentální výchově</t>
  </si>
  <si>
    <t xml:space="preserve">          Junák-Český skaut-Indiánské léto</t>
  </si>
  <si>
    <t xml:space="preserve">          Kynologický klub VM-Zdravě se psím parťákem</t>
  </si>
  <si>
    <t xml:space="preserve">          Sociální služby města VM-Aktivní stárnutí</t>
  </si>
  <si>
    <t xml:space="preserve">          Základní škola VM Sokolovská-Kruh 2020</t>
  </si>
  <si>
    <t xml:space="preserve">          Základní škola VM Školní-Prevence sociálně patologických jevů</t>
  </si>
  <si>
    <t>Ostatní činnost ve zdravotnictví</t>
  </si>
  <si>
    <t xml:space="preserve">     - oblastní spolek ČČK-dotace</t>
  </si>
  <si>
    <t xml:space="preserve">     - spotřeba el.energie město</t>
  </si>
  <si>
    <t xml:space="preserve">     - revize VO po městě, přesun sloupů VO</t>
  </si>
  <si>
    <t xml:space="preserve">     - zpracování generelu VO</t>
  </si>
  <si>
    <t xml:space="preserve">     - koupě 4 sloupů VO</t>
  </si>
  <si>
    <t xml:space="preserve">     - spotřeba el.energie Hrbov</t>
  </si>
  <si>
    <t xml:space="preserve">     - spotřeba el.energie Lhotky</t>
  </si>
  <si>
    <t xml:space="preserve">      - opravy VO Lhotky</t>
  </si>
  <si>
    <t xml:space="preserve">     - spotřeba el.energie Mostiště</t>
  </si>
  <si>
    <t xml:space="preserve">     - opravy VO Mostiště</t>
  </si>
  <si>
    <t xml:space="preserve">     - spotřeba el.energie Olší n.Oslavou</t>
  </si>
  <si>
    <t xml:space="preserve">     - opravy VO Olší nad Oslavou</t>
  </si>
  <si>
    <t xml:space="preserve">     - Pod Strání-VO</t>
  </si>
  <si>
    <t xml:space="preserve">     - prodloužení VO Hrbov</t>
  </si>
  <si>
    <t xml:space="preserve">     - Hliniště III-VO</t>
  </si>
  <si>
    <t xml:space="preserve">     - chodník Vrchovecká-VO</t>
  </si>
  <si>
    <t xml:space="preserve">     - ul. Záviškova-VO</t>
  </si>
  <si>
    <t xml:space="preserve">     - rozšíření VO Fajtův kopec</t>
  </si>
  <si>
    <t xml:space="preserve">     - ul. Poštovní-VO</t>
  </si>
  <si>
    <t xml:space="preserve">     - rozšíření VO Kúsky</t>
  </si>
  <si>
    <t xml:space="preserve">     - rozšíření VO Lhotky</t>
  </si>
  <si>
    <t xml:space="preserve">     - práce provedené TS město</t>
  </si>
  <si>
    <t xml:space="preserve">     - práce provedené TS Hrbov</t>
  </si>
  <si>
    <t xml:space="preserve">     - práce provedené TS Mostiště</t>
  </si>
  <si>
    <t xml:space="preserve">     - práce provedené TS Olší n.Oslavou</t>
  </si>
  <si>
    <t>Pohřebnictví</t>
  </si>
  <si>
    <t xml:space="preserve">     - náklady na pohřby zajišťované městem</t>
  </si>
  <si>
    <t xml:space="preserve">     - hřbitov VM</t>
  </si>
  <si>
    <t xml:space="preserve">     - práce provedené TS město, vedení agendy pronájmu hrobových míst</t>
  </si>
  <si>
    <t xml:space="preserve">     - přestavba a modernizace obřadní síně na hřbitově Karlov</t>
  </si>
  <si>
    <t xml:space="preserve">     - PD na opravu márnice Mostiště</t>
  </si>
  <si>
    <t xml:space="preserve">     - PD zázemí hřbitova Mostiště</t>
  </si>
  <si>
    <t xml:space="preserve">     - rozšíření nového hřbitova</t>
  </si>
  <si>
    <t>Výstavba a údržba místních inženýrských sítí</t>
  </si>
  <si>
    <r>
      <t xml:space="preserve">     </t>
    </r>
    <r>
      <rPr>
        <sz val="11"/>
        <rFont val="Arial CE"/>
        <charset val="238"/>
      </rPr>
      <t>- prodloužení plynovodu ul.Třebíčská (propojení s ul.Družstevní)</t>
    </r>
  </si>
  <si>
    <t xml:space="preserve">     - Hliniště III-inženýrské sítě</t>
  </si>
  <si>
    <t>Územní plánování</t>
  </si>
  <si>
    <t xml:space="preserve">     - aktualizace ÚAP</t>
  </si>
  <si>
    <t xml:space="preserve">     - územní plán VM</t>
  </si>
  <si>
    <t xml:space="preserve">     - územní plán Petráveč</t>
  </si>
  <si>
    <t>Komunální služby a úz.rozvoj jinde nezař.</t>
  </si>
  <si>
    <t xml:space="preserve">     - spotřeba vody kašna,fontána, veř. WC</t>
  </si>
  <si>
    <t xml:space="preserve">     - spotřeba el.energie veř. WC</t>
  </si>
  <si>
    <t xml:space="preserve">     - práce energetika</t>
  </si>
  <si>
    <t xml:space="preserve">     - PD demolice trafostanice ul.Třebíčská</t>
  </si>
  <si>
    <t xml:space="preserve">     - výměna oken administrativní budova TS VM</t>
  </si>
  <si>
    <t xml:space="preserve">     - neinvest.transfery spolkům členské příspěvky</t>
  </si>
  <si>
    <t xml:space="preserve">          Národní síť zdravých měst</t>
  </si>
  <si>
    <t xml:space="preserve">          Sdružení hist.sídel Čech, Moravy a Slezska</t>
  </si>
  <si>
    <t xml:space="preserve">          Sdružení vlastníků obecních a soukromých lesů v ČR</t>
  </si>
  <si>
    <t xml:space="preserve">          Svaz měst a obcí ČR</t>
  </si>
  <si>
    <t xml:space="preserve">          Sdružení obcí Vysočiny</t>
  </si>
  <si>
    <t xml:space="preserve">     - Mikroregion Velkomeziříčsko-Bítešsko členský příspěvek</t>
  </si>
  <si>
    <t xml:space="preserve">     - odpisy TS převod do fondu odpisů</t>
  </si>
  <si>
    <t xml:space="preserve">     - výkupy pozemků</t>
  </si>
  <si>
    <t xml:space="preserve">     - výkupy pozemků-pozemky za 3.ZŠ plocha pro sport</t>
  </si>
  <si>
    <t xml:space="preserve">     - Hrbov, Svařenov-geodetické práce, výkupy pozemků, znalecké posudky</t>
  </si>
  <si>
    <t xml:space="preserve">     - výkupy pozemků Lhotky, geometrický plán</t>
  </si>
  <si>
    <t xml:space="preserve">     - výkupy pozemků Olší nad Oslavou, geometrický plán, znalecké posudky</t>
  </si>
  <si>
    <t xml:space="preserve">     - výkupy garáží na obchvat</t>
  </si>
  <si>
    <t xml:space="preserve">     - voda-býv.areál TS, internát</t>
  </si>
  <si>
    <t xml:space="preserve">     - plyn-areál býv.TS, internát</t>
  </si>
  <si>
    <t xml:space="preserve">     - el.energie-areál býv.TS, internát</t>
  </si>
  <si>
    <t xml:space="preserve">     - pronájmy pozemků</t>
  </si>
  <si>
    <t xml:space="preserve">     - znalecké posudky</t>
  </si>
  <si>
    <t xml:space="preserve">     - geometrické plány, připojovací poplatky</t>
  </si>
  <si>
    <t xml:space="preserve">     - passporty vodního díla-VM, Hrbov, Svařenov, Olší nad Oslavou</t>
  </si>
  <si>
    <t xml:space="preserve">     - nákup kolků</t>
  </si>
  <si>
    <t xml:space="preserve">     - daň z převodu nemovitostí</t>
  </si>
  <si>
    <t xml:space="preserve">     - podlimitní věcná břemena</t>
  </si>
  <si>
    <t xml:space="preserve">      - rezerva odb.správy majetku a bytů</t>
  </si>
  <si>
    <t xml:space="preserve">     - metropolitní síť </t>
  </si>
  <si>
    <t xml:space="preserve">     - sýpka Komenského, ostatní </t>
  </si>
  <si>
    <t xml:space="preserve">     - průchod Svit</t>
  </si>
  <si>
    <t xml:space="preserve">     - územní studie Svit</t>
  </si>
  <si>
    <t>Sběr a svoz komunálních odpadů</t>
  </si>
  <si>
    <t xml:space="preserve">     - nájemné za pozemky (skládka TKO)</t>
  </si>
  <si>
    <t>Využívání a zneškodňování komunálních odpadů</t>
  </si>
  <si>
    <t xml:space="preserve">     - rozšíření sběru a svozu odpadů (příprava projektů v oblasti odpadového hospodářství), plán odpadového hospodářství</t>
  </si>
  <si>
    <t xml:space="preserve">     - rozšíření sběru využ.složek odpadu-nádoby, kompostéry</t>
  </si>
  <si>
    <t xml:space="preserve">     - rozšíření sběru využ.složek odpadu-úprava stanovišť</t>
  </si>
  <si>
    <t xml:space="preserve">     - likvidace autovraků</t>
  </si>
  <si>
    <t>Prevence vzniku odpadů</t>
  </si>
  <si>
    <t>Monitoring nakládání s odpady</t>
  </si>
  <si>
    <t xml:space="preserve">     - plán odpadového hospodářství</t>
  </si>
  <si>
    <t>Ostatní nakládání s odpady</t>
  </si>
  <si>
    <t xml:space="preserve">     - likvidace nepovolených skládek, včetně autovraků</t>
  </si>
  <si>
    <t xml:space="preserve">     - bioplynová stanice-odborné stanovisko na změnu stavby</t>
  </si>
  <si>
    <t xml:space="preserve">     - vedení předepsané evidence KO</t>
  </si>
  <si>
    <t>Monitoring půdy a podzemní vody</t>
  </si>
  <si>
    <t xml:space="preserve">     - chemické analýzy</t>
  </si>
  <si>
    <t>Chráněné části přírody</t>
  </si>
  <si>
    <t xml:space="preserve">     - obnova naučných stezek</t>
  </si>
  <si>
    <t xml:space="preserve">     - ochrana významných ekosystémů a lokalit</t>
  </si>
  <si>
    <t>Péče o vzhled obcí a veřejnou zeleň</t>
  </si>
  <si>
    <t xml:space="preserve">     - činnosti zajišťované odborem živ.prostředí</t>
  </si>
  <si>
    <t xml:space="preserve">     - revitalizace zeleně Olší nad Oslavou</t>
  </si>
  <si>
    <t xml:space="preserve">     - veřejné prostranství Hrbov</t>
  </si>
  <si>
    <t xml:space="preserve">     - veřejné prostranství Lhotky</t>
  </si>
  <si>
    <t xml:space="preserve">     - veřejné prostranství Mostiště</t>
  </si>
  <si>
    <t xml:space="preserve">     - veřejné prostranství Olší nad Oslavou</t>
  </si>
  <si>
    <t xml:space="preserve">     - projekt Regenerace zeleně VM</t>
  </si>
  <si>
    <t xml:space="preserve">     - realizace plotů a bran ul. Třebíčská</t>
  </si>
  <si>
    <t xml:space="preserve">     - Hliniště III-veřejné prostranství</t>
  </si>
  <si>
    <t xml:space="preserve">     - ul.Pod Strání-veř.prostranství</t>
  </si>
  <si>
    <t xml:space="preserve">     - práce provedené TS - Lhotky,Kúsky,Dolní Radslavice</t>
  </si>
  <si>
    <t xml:space="preserve">     - práce provedené TS - město vč.nákupu mobiliáře</t>
  </si>
  <si>
    <t>Ekologická výchova a osvěta</t>
  </si>
  <si>
    <t xml:space="preserve">     - ekologická výchova a osvěta</t>
  </si>
  <si>
    <t xml:space="preserve">     - Chaloupky o.p.s. dotace na činnost</t>
  </si>
  <si>
    <t>Ostatní ekologické záležitosti</t>
  </si>
  <si>
    <t xml:space="preserve">     - ostatní ekologické záležitosti</t>
  </si>
  <si>
    <t xml:space="preserve">     - grantový systém podpory kultury</t>
  </si>
  <si>
    <t xml:space="preserve">          FAJTFEST Tomáš Fleck</t>
  </si>
  <si>
    <t xml:space="preserve">          HELPparty Tomáš Fleck</t>
  </si>
  <si>
    <t xml:space="preserve">          Muzejní a vlastivědná společnost "Vlastivědný věstník moravský"</t>
  </si>
  <si>
    <t xml:space="preserve">          Římskokatolická církev "Advent"</t>
  </si>
  <si>
    <t xml:space="preserve">          Obec Krásněves " Život a dílo spisovatele Ladislava Dvořáka"</t>
  </si>
  <si>
    <t xml:space="preserve">          Oblastní charita Žďár nad Sázavou "Funny Fest"</t>
  </si>
  <si>
    <t xml:space="preserve">          Nadace Universitas "Vydání knihy Miroslav Štěpánek"</t>
  </si>
  <si>
    <t xml:space="preserve">          Jéčko s.r.o. "1.Velkomeziříčské hody a slavnosti vína"</t>
  </si>
  <si>
    <t xml:space="preserve">          Michaela Horná "O/DĚNÍ"</t>
  </si>
  <si>
    <t xml:space="preserve">          Jednoměsto z.s. "Festival BEZMEZ(d)"</t>
  </si>
  <si>
    <t xml:space="preserve">          Jan Dvořák "ROCK DEPO koncerty podzim 2020"</t>
  </si>
  <si>
    <t xml:space="preserve">           Iva Doležalová "Monika Načeva, Rány Těla, Sekvoye"</t>
  </si>
  <si>
    <t xml:space="preserve">          Jan Bílek "Budoár staré dámy"</t>
  </si>
  <si>
    <t xml:space="preserve">           Česká komora architektů "Česká cena za architekturu"</t>
  </si>
  <si>
    <t>Odborné sociální poradenství</t>
  </si>
  <si>
    <t xml:space="preserve">     - Občanská poradna Žďár nad Sázavou</t>
  </si>
  <si>
    <t>Ostatní sociální péče a pomoc dětem a mládeži</t>
  </si>
  <si>
    <t xml:space="preserve">     - pobytová akce pro klienty SPOD</t>
  </si>
  <si>
    <t xml:space="preserve">     - Diecézní charita-Kopretina dotace</t>
  </si>
  <si>
    <t xml:space="preserve">     - Diecézní charita-Centrum prevence dotace</t>
  </si>
  <si>
    <t>Ostatní soc.péče a pomoc rodině a manželství</t>
  </si>
  <si>
    <t xml:space="preserve">     - věcné dary pro děti v ústavech</t>
  </si>
  <si>
    <t>Osobní asistence, peč.služba a podpora samost.bydlení</t>
  </si>
  <si>
    <t xml:space="preserve">     - Zdeňka-pečovatelská služba</t>
  </si>
  <si>
    <t xml:space="preserve">     - Sociální služby VM příspěvek na provoz</t>
  </si>
  <si>
    <t xml:space="preserve">     - Sociální služby VM příspěvek na provoz-přeposl.dotace Kraj Vysočina</t>
  </si>
  <si>
    <t xml:space="preserve">     - Sociální služby VM příspěvek na provoz-přeposl.dotace MPSV</t>
  </si>
  <si>
    <t xml:space="preserve">     - Sociální služby VM příspěvek na provoz-přeposl.dotace MPSV na odměny zaměstnancům</t>
  </si>
  <si>
    <t xml:space="preserve">     - Sociální služby VM příspěvek na provoz-přeposl.dotace MPSV covid</t>
  </si>
  <si>
    <t xml:space="preserve">     - PD přestavba internátu na DPS</t>
  </si>
  <si>
    <t>Denní stacionáře a centra denních služeb</t>
  </si>
  <si>
    <t xml:space="preserve">     - Diecézní charita-NESA dotace</t>
  </si>
  <si>
    <t xml:space="preserve">     - Denní rehabilitační stacionář pro tělesně a mentálně postižené</t>
  </si>
  <si>
    <t>Raná péče pro rodiny s dětmi</t>
  </si>
  <si>
    <t xml:space="preserve">     - Portimo-raná péče dotace</t>
  </si>
  <si>
    <t xml:space="preserve">     - Společnost pro ranou péči, z.s.</t>
  </si>
  <si>
    <t xml:space="preserve">     - dar Diakonie Broumov</t>
  </si>
  <si>
    <t xml:space="preserve">     - Diecézní charita-raná péče Třebíč</t>
  </si>
  <si>
    <t xml:space="preserve">     - Diecézní charita Wellmez dotace</t>
  </si>
  <si>
    <t xml:space="preserve">     - Nízkoprahové centrum nájemné plac.fi Conti Trade</t>
  </si>
  <si>
    <t xml:space="preserve">     - záloha na energie nízkoprah.centrum</t>
  </si>
  <si>
    <t>Terénní programy</t>
  </si>
  <si>
    <t xml:space="preserve">     - Ječmínek, o.p.s.</t>
  </si>
  <si>
    <t>Ostatní služby sociální prevence</t>
  </si>
  <si>
    <t xml:space="preserve">     - Střed z.s., linka důvěry</t>
  </si>
  <si>
    <t xml:space="preserve">     - obecně prosp.práce-smlouva s TSVM</t>
  </si>
  <si>
    <t xml:space="preserve">     - Ječmínek, o.p.s.-potravinová pomoc</t>
  </si>
  <si>
    <t xml:space="preserve">     - Apoštolská církev-potravinová pomoc</t>
  </si>
  <si>
    <t xml:space="preserve">     - Oblastní charita Žďár nad Sázavou-potravinová pomoc</t>
  </si>
  <si>
    <t xml:space="preserve">     - grant.program soc.oblast - skupina A</t>
  </si>
  <si>
    <t xml:space="preserve">     - grant.program soc.oblast - skupina B</t>
  </si>
  <si>
    <t>Ochrana obyvatelstva</t>
  </si>
  <si>
    <t xml:space="preserve">     - krizový štáb-vybavení, rezerva</t>
  </si>
  <si>
    <t xml:space="preserve">     - služby telekomunikací</t>
  </si>
  <si>
    <t xml:space="preserve">     - krizová opatření</t>
  </si>
  <si>
    <t>Bezpečnost a veřejný pořádek</t>
  </si>
  <si>
    <t xml:space="preserve">     - náklady mzdové vč.SP a ZP</t>
  </si>
  <si>
    <t xml:space="preserve">     - náklady věcné </t>
  </si>
  <si>
    <t xml:space="preserve">     - parkování pro automobil MP</t>
  </si>
  <si>
    <t xml:space="preserve">     - osobní automobil pro MP</t>
  </si>
  <si>
    <t>Ostatní záležitosti bezpečnosti, veř.pořádkku…</t>
  </si>
  <si>
    <t xml:space="preserve">     - prevence kriminality-MKDS, projekt dle výzvy</t>
  </si>
  <si>
    <t>Požární ochrana-dobrovolná část</t>
  </si>
  <si>
    <t xml:space="preserve">     - hasiči Velké Meziříčí</t>
  </si>
  <si>
    <t xml:space="preserve">     - dotace SDH VM mládež (GP SPORT)</t>
  </si>
  <si>
    <t xml:space="preserve">     - dotace SDH VM trenéři pro mládež (GP SPORT)</t>
  </si>
  <si>
    <t xml:space="preserve">     - dotace SDH VM dospělí (GP SPORT)</t>
  </si>
  <si>
    <t xml:space="preserve">     - hasiči Hrbov</t>
  </si>
  <si>
    <t xml:space="preserve">     - hasiči Lhotky</t>
  </si>
  <si>
    <t xml:space="preserve">     - dotace SDH Lhotky sport mládež (GP SPORT)</t>
  </si>
  <si>
    <t xml:space="preserve">     - dotace SDH Lhotky sport dospělí (GP SPORT)</t>
  </si>
  <si>
    <t xml:space="preserve">     - hasiči Mostiště</t>
  </si>
  <si>
    <t xml:space="preserve">     - hasiči Olší nad Oslavou</t>
  </si>
  <si>
    <t xml:space="preserve">     - hasičská zbrojnice Mostiště</t>
  </si>
  <si>
    <t xml:space="preserve">     - hasiči VM-dodávka VW</t>
  </si>
  <si>
    <t xml:space="preserve">     - SDH Hrbov-zásahový automobil</t>
  </si>
  <si>
    <t xml:space="preserve">     - SDH Lhotky-zásahový automobil</t>
  </si>
  <si>
    <t>Zastupitelstva obcí</t>
  </si>
  <si>
    <t xml:space="preserve">     - ZM Velké Meziříčí</t>
  </si>
  <si>
    <t xml:space="preserve">     - komise m.č. Hrbov</t>
  </si>
  <si>
    <t xml:space="preserve">     - komise m.č.Lhotky</t>
  </si>
  <si>
    <t xml:space="preserve">     - komise m.č. Mostiště</t>
  </si>
  <si>
    <t xml:space="preserve">     - komise m.č. Olší n.Oslavou</t>
  </si>
  <si>
    <t>Volby do zastupitelstev ÚSC</t>
  </si>
  <si>
    <t xml:space="preserve">     - volby do krajských zastupitelstev a do Senátu</t>
  </si>
  <si>
    <t>Ostatní všeobecná vnitřní správa jinde nezařazená</t>
  </si>
  <si>
    <t xml:space="preserve">     - SDLB 2021</t>
  </si>
  <si>
    <t xml:space="preserve">     - náklady mzdové vč.SZP</t>
  </si>
  <si>
    <t xml:space="preserve">     - náklady věcné</t>
  </si>
  <si>
    <t xml:space="preserve">     - náklady investiční-stroje, přístroje a zařízení, programové vybavení</t>
  </si>
  <si>
    <t xml:space="preserve">     - osobní automobil</t>
  </si>
  <si>
    <t>Obecné příjmy a výdaje z fin.operací</t>
  </si>
  <si>
    <t xml:space="preserve">     - bankovní poplatky</t>
  </si>
  <si>
    <t>Pojištění funkčně nespecifikované</t>
  </si>
  <si>
    <t xml:space="preserve">     - pojištění majetku města a odpovědnosti</t>
  </si>
  <si>
    <t>Převody vlastním fondům v rozpočtech úz.úrovně</t>
  </si>
  <si>
    <t xml:space="preserve">     - převody vlastním fondům hospodářské činnosti</t>
  </si>
  <si>
    <t xml:space="preserve">     - převody FKSP a soc.fondu obcí</t>
  </si>
  <si>
    <t xml:space="preserve">     - převody na účty nemající povahu veřejných rozpočtů</t>
  </si>
  <si>
    <t xml:space="preserve">     - převody vlastním rezervním fondům</t>
  </si>
  <si>
    <t xml:space="preserve">     - převody vlastním rozpočtovým účtům</t>
  </si>
  <si>
    <t xml:space="preserve">     - převody do vlastní pokladny</t>
  </si>
  <si>
    <t>Ostatní finanční operace</t>
  </si>
  <si>
    <t xml:space="preserve">     - platba DPH</t>
  </si>
  <si>
    <t xml:space="preserve">     - platba DPPO za obce za r.2018 - město</t>
  </si>
  <si>
    <t xml:space="preserve">     - vratka dotace SPOD 2018</t>
  </si>
  <si>
    <t xml:space="preserve">     - vratka Martinice </t>
  </si>
  <si>
    <t xml:space="preserve">     - vratka dotace na SDLB</t>
  </si>
  <si>
    <t>Ostatní činnosti jinde nezařazené</t>
  </si>
  <si>
    <t xml:space="preserve">     - rezerva neúčelová</t>
  </si>
  <si>
    <t xml:space="preserve">     - rezerva na benefity pro lékaře</t>
  </si>
  <si>
    <t xml:space="preserve">     - rezerva na investice</t>
  </si>
  <si>
    <t xml:space="preserve">     - rezerva na krytí propadu daňových příjmů</t>
  </si>
  <si>
    <t xml:space="preserve">     - rezerva m.č. Hrbov</t>
  </si>
  <si>
    <t xml:space="preserve">     - rezerva m.č. Lhotky</t>
  </si>
  <si>
    <t xml:space="preserve">     - rezerva m.č. Mostiště</t>
  </si>
  <si>
    <t xml:space="preserve">     - rezerva m.č.Olší nad Oslavou</t>
  </si>
  <si>
    <t xml:space="preserve">     - rezerva na dotace a dary </t>
  </si>
  <si>
    <t xml:space="preserve">     - rezerva na ostatní dotace mimo GP</t>
  </si>
  <si>
    <t xml:space="preserve">     - nevyjasněné platby, úhrady sankcí jiným rozpočtům</t>
  </si>
  <si>
    <t>Výdaje celkem</t>
  </si>
  <si>
    <t>´  - konsolidace</t>
  </si>
  <si>
    <t>Výdaje po konsolidaci</t>
  </si>
  <si>
    <t>SALDO PŘÍJMŮ A VÝDAJŮ PO KONSOL.</t>
  </si>
  <si>
    <t>FINANCOVÁNÍ</t>
  </si>
  <si>
    <t>pol.</t>
  </si>
  <si>
    <t>Změna stavu krátk.prostředků na bank.účtech</t>
  </si>
  <si>
    <t>Aktivní krátkodobé operace řízení likvidity</t>
  </si>
  <si>
    <t>Uhrazené splátky dlouhod.přijatých půjčených prostředků</t>
  </si>
  <si>
    <t>Aktivní dlouhodobé operace řízení likvidity-příjmy</t>
  </si>
  <si>
    <t>Aktivní dlouhodové oprerace řízení likvidity-výdaje</t>
  </si>
  <si>
    <t>Operace z pen.účtů organizace nemajících charakter příjmů a výdajů vládního sektoru</t>
  </si>
  <si>
    <t>tř.8</t>
  </si>
  <si>
    <t>x</t>
  </si>
  <si>
    <t>PŘEHLED STAVŮ FONDOVÝCH ÚČTŮ K 31.12.2020</t>
  </si>
  <si>
    <t>Sociální fond města k 31.12.2020</t>
  </si>
  <si>
    <t>Kč</t>
  </si>
  <si>
    <t>počáteční stav k 1.1.2020</t>
  </si>
  <si>
    <t>příjmy soc.fondu k 31.12.2020</t>
  </si>
  <si>
    <t>výdaje soc.fondu k 31.12.2020</t>
  </si>
  <si>
    <t>stav účtu sociálního fondu k 31.12.2020</t>
  </si>
  <si>
    <t>Fond příjmy z pronájmů k 31.12.2020</t>
  </si>
  <si>
    <t>příjmy fondu k 31.12.2020</t>
  </si>
  <si>
    <t>výdaje fondu k 31.12.2020</t>
  </si>
  <si>
    <t>stav účtu fond příjmy z pronájmů  k 31.12.2020</t>
  </si>
  <si>
    <t>Fond  TS+bank.poplatky  k 31.12.2020</t>
  </si>
  <si>
    <t>stav účtu fond TS+bank.poplatky k 31.12.2020</t>
  </si>
  <si>
    <t>Fond rozvoje bydlení k 31.12.2020</t>
  </si>
  <si>
    <t>bankovní poplatky</t>
  </si>
  <si>
    <t>přijaté úroky</t>
  </si>
  <si>
    <t>stav účtu fond rozvoje bydlení k 31.12.2020</t>
  </si>
  <si>
    <t>Zpracovala: Kateřina Čejková</t>
  </si>
  <si>
    <t>Dne: 8.2.2021</t>
  </si>
  <si>
    <r>
      <t xml:space="preserve">Hospodaření města v roce 2020 vykazuje kladný výsledek 10 124 tis. Kč. </t>
    </r>
    <r>
      <rPr>
        <sz val="11"/>
        <rFont val="Arial"/>
        <family val="2"/>
        <charset val="238"/>
      </rPr>
      <t xml:space="preserve">Dosažené příjmy  po konsolidaci ve výši </t>
    </r>
  </si>
  <si>
    <t>Příloha k ZÚ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</si>
</sst>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  <charset val="238"/>
    </font>
    <font>
      <sz val="11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color indexed="8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 CE"/>
      <family val="2"/>
      <charset val="238"/>
    </font>
    <font>
      <i/>
      <sz val="11"/>
      <name val="Arial CE"/>
      <family val="2"/>
      <charset val="238"/>
    </font>
    <font>
      <sz val="11"/>
      <color indexed="12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1"/>
      <color rgb="FFFF0000"/>
      <name val="Arial CE"/>
      <family val="2"/>
      <charset val="238"/>
    </font>
    <font>
      <i/>
      <sz val="11"/>
      <name val="Arial CE"/>
      <charset val="238"/>
    </font>
    <font>
      <sz val="11"/>
      <color rgb="FFFF0000"/>
      <name val="Arial CE"/>
      <charset val="238"/>
    </font>
    <font>
      <u/>
      <sz val="11"/>
      <name val="Arial CE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4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2" borderId="0" xfId="0" applyFont="1" applyFill="1"/>
    <xf numFmtId="0" fontId="5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7" fillId="3" borderId="4" xfId="0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horizontal="right" vertical="top" wrapText="1"/>
    </xf>
    <xf numFmtId="0" fontId="7" fillId="3" borderId="5" xfId="0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horizontal="right" vertical="top" wrapText="1"/>
    </xf>
    <xf numFmtId="0" fontId="7" fillId="3" borderId="0" xfId="0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8" fillId="3" borderId="10" xfId="0" applyFont="1" applyFill="1" applyBorder="1" applyAlignment="1">
      <alignment vertical="top" wrapText="1"/>
    </xf>
    <xf numFmtId="4" fontId="8" fillId="3" borderId="11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center"/>
    </xf>
    <xf numFmtId="0" fontId="9" fillId="3" borderId="12" xfId="0" applyFont="1" applyFill="1" applyBorder="1" applyAlignment="1">
      <alignment vertical="top" wrapText="1"/>
    </xf>
    <xf numFmtId="4" fontId="8" fillId="3" borderId="13" xfId="0" applyNumberFormat="1" applyFont="1" applyFill="1" applyBorder="1" applyAlignment="1">
      <alignment horizontal="right" vertical="top" wrapText="1"/>
    </xf>
    <xf numFmtId="4" fontId="9" fillId="3" borderId="13" xfId="0" applyNumberFormat="1" applyFont="1" applyFill="1" applyBorder="1" applyAlignment="1">
      <alignment horizontal="right" vertical="top" wrapText="1"/>
    </xf>
    <xf numFmtId="0" fontId="9" fillId="3" borderId="14" xfId="0" applyFont="1" applyFill="1" applyBorder="1" applyAlignment="1">
      <alignment vertical="top" wrapText="1"/>
    </xf>
    <xf numFmtId="4" fontId="8" fillId="3" borderId="15" xfId="0" applyNumberFormat="1" applyFont="1" applyFill="1" applyBorder="1" applyAlignment="1">
      <alignment horizontal="right" vertical="top" wrapText="1"/>
    </xf>
    <xf numFmtId="4" fontId="8" fillId="3" borderId="14" xfId="0" applyNumberFormat="1" applyFont="1" applyFill="1" applyBorder="1" applyAlignment="1">
      <alignment horizontal="right" vertical="top" wrapText="1"/>
    </xf>
    <xf numFmtId="4" fontId="9" fillId="3" borderId="16" xfId="0" applyNumberFormat="1" applyFont="1" applyFill="1" applyBorder="1" applyAlignment="1">
      <alignment horizontal="right" vertical="top" wrapText="1"/>
    </xf>
    <xf numFmtId="4" fontId="8" fillId="3" borderId="16" xfId="0" applyNumberFormat="1" applyFont="1" applyFill="1" applyBorder="1" applyAlignment="1">
      <alignment horizontal="right" vertical="top" wrapText="1"/>
    </xf>
    <xf numFmtId="4" fontId="8" fillId="3" borderId="10" xfId="0" applyNumberFormat="1" applyFont="1" applyFill="1" applyBorder="1" applyAlignment="1">
      <alignment horizontal="right" vertical="top" wrapText="1"/>
    </xf>
    <xf numFmtId="0" fontId="7" fillId="4" borderId="17" xfId="0" applyFont="1" applyFill="1" applyBorder="1" applyAlignment="1">
      <alignment vertical="top" wrapText="1"/>
    </xf>
    <xf numFmtId="4" fontId="7" fillId="4" borderId="7" xfId="0" applyNumberFormat="1" applyFont="1" applyFill="1" applyBorder="1" applyAlignment="1">
      <alignment horizontal="right" vertical="top" wrapText="1"/>
    </xf>
    <xf numFmtId="4" fontId="7" fillId="4" borderId="8" xfId="0" applyNumberFormat="1" applyFont="1" applyFill="1" applyBorder="1" applyAlignment="1">
      <alignment horizontal="right" vertical="top" wrapText="1"/>
    </xf>
    <xf numFmtId="0" fontId="9" fillId="3" borderId="18" xfId="0" applyFont="1" applyFill="1" applyBorder="1" applyAlignment="1">
      <alignment vertical="top" wrapText="1"/>
    </xf>
    <xf numFmtId="4" fontId="9" fillId="3" borderId="19" xfId="0" applyNumberFormat="1" applyFont="1" applyFill="1" applyBorder="1" applyAlignment="1">
      <alignment horizontal="right" vertical="top" wrapText="1"/>
    </xf>
    <xf numFmtId="4" fontId="8" fillId="3" borderId="19" xfId="0" applyNumberFormat="1" applyFont="1" applyFill="1" applyBorder="1" applyAlignment="1">
      <alignment horizontal="right" vertical="top" wrapText="1"/>
    </xf>
    <xf numFmtId="0" fontId="9" fillId="3" borderId="20" xfId="0" applyFont="1" applyFill="1" applyBorder="1" applyAlignment="1">
      <alignment vertical="top" wrapText="1"/>
    </xf>
    <xf numFmtId="4" fontId="9" fillId="3" borderId="21" xfId="0" applyNumberFormat="1" applyFont="1" applyFill="1" applyBorder="1" applyAlignment="1">
      <alignment horizontal="right" vertical="top" wrapText="1"/>
    </xf>
    <xf numFmtId="0" fontId="8" fillId="3" borderId="14" xfId="0" applyFont="1" applyFill="1" applyBorder="1" applyAlignment="1">
      <alignment vertical="top" wrapText="1"/>
    </xf>
    <xf numFmtId="0" fontId="8" fillId="3" borderId="22" xfId="0" applyFont="1" applyFill="1" applyBorder="1" applyAlignment="1">
      <alignment vertical="top" wrapText="1"/>
    </xf>
    <xf numFmtId="4" fontId="8" fillId="3" borderId="23" xfId="0" applyNumberFormat="1" applyFont="1" applyFill="1" applyBorder="1" applyAlignment="1">
      <alignment horizontal="right" vertical="top" wrapText="1"/>
    </xf>
    <xf numFmtId="0" fontId="7" fillId="4" borderId="22" xfId="0" applyFont="1" applyFill="1" applyBorder="1" applyAlignment="1">
      <alignment vertical="top" wrapText="1"/>
    </xf>
    <xf numFmtId="4" fontId="7" fillId="4" borderId="23" xfId="0" applyNumberFormat="1" applyFont="1" applyFill="1" applyBorder="1" applyAlignment="1">
      <alignment horizontal="right" vertical="top" wrapText="1"/>
    </xf>
    <xf numFmtId="4" fontId="1" fillId="2" borderId="0" xfId="0" applyNumberFormat="1" applyFont="1" applyFill="1"/>
    <xf numFmtId="0" fontId="7" fillId="4" borderId="5" xfId="0" applyFont="1" applyFill="1" applyBorder="1" applyAlignment="1">
      <alignment vertical="top" wrapText="1"/>
    </xf>
    <xf numFmtId="4" fontId="7" fillId="4" borderId="6" xfId="0" applyNumberFormat="1" applyFont="1" applyFill="1" applyBorder="1" applyAlignment="1">
      <alignment horizontal="right" vertical="top" wrapText="1"/>
    </xf>
    <xf numFmtId="0" fontId="7" fillId="3" borderId="24" xfId="0" applyFont="1" applyFill="1" applyBorder="1" applyAlignment="1">
      <alignment vertical="top" wrapText="1"/>
    </xf>
    <xf numFmtId="4" fontId="7" fillId="3" borderId="25" xfId="0" applyNumberFormat="1" applyFont="1" applyFill="1" applyBorder="1" applyAlignment="1">
      <alignment horizontal="right" vertical="top" wrapText="1"/>
    </xf>
    <xf numFmtId="0" fontId="10" fillId="2" borderId="0" xfId="0" applyFont="1" applyFill="1"/>
    <xf numFmtId="4" fontId="10" fillId="2" borderId="0" xfId="0" applyNumberFormat="1" applyFont="1" applyFill="1" applyAlignment="1">
      <alignment horizontal="right"/>
    </xf>
    <xf numFmtId="0" fontId="4" fillId="2" borderId="26" xfId="0" applyFont="1" applyFill="1" applyBorder="1" applyAlignment="1">
      <alignment horizontal="center"/>
    </xf>
    <xf numFmtId="0" fontId="12" fillId="2" borderId="0" xfId="0" applyFont="1" applyFill="1"/>
    <xf numFmtId="4" fontId="12" fillId="2" borderId="0" xfId="0" applyNumberFormat="1" applyFont="1" applyFill="1" applyAlignment="1">
      <alignment horizontal="right"/>
    </xf>
    <xf numFmtId="0" fontId="14" fillId="2" borderId="27" xfId="0" applyFont="1" applyFill="1" applyBorder="1" applyAlignment="1">
      <alignment vertical="center"/>
    </xf>
    <xf numFmtId="0" fontId="2" fillId="2" borderId="28" xfId="0" applyFont="1" applyFill="1" applyBorder="1"/>
    <xf numFmtId="4" fontId="3" fillId="2" borderId="28" xfId="0" applyNumberFormat="1" applyFont="1" applyFill="1" applyBorder="1" applyAlignment="1">
      <alignment horizontal="right"/>
    </xf>
    <xf numFmtId="4" fontId="3" fillId="2" borderId="23" xfId="0" applyNumberFormat="1" applyFont="1" applyFill="1" applyBorder="1" applyAlignment="1">
      <alignment horizontal="right"/>
    </xf>
    <xf numFmtId="0" fontId="14" fillId="2" borderId="0" xfId="0" applyFont="1" applyFill="1"/>
    <xf numFmtId="0" fontId="14" fillId="2" borderId="29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right"/>
    </xf>
    <xf numFmtId="0" fontId="14" fillId="2" borderId="31" xfId="0" applyFont="1" applyFill="1" applyBorder="1" applyAlignment="1">
      <alignment horizontal="center"/>
    </xf>
    <xf numFmtId="4" fontId="15" fillId="2" borderId="10" xfId="0" applyNumberFormat="1" applyFont="1" applyFill="1" applyBorder="1" applyAlignment="1">
      <alignment horizontal="right"/>
    </xf>
    <xf numFmtId="0" fontId="1" fillId="2" borderId="33" xfId="0" applyFont="1" applyFill="1" applyBorder="1" applyAlignment="1">
      <alignment horizontal="center"/>
    </xf>
    <xf numFmtId="0" fontId="15" fillId="2" borderId="28" xfId="0" applyFont="1" applyFill="1" applyBorder="1"/>
    <xf numFmtId="4" fontId="15" fillId="2" borderId="34" xfId="0" applyNumberFormat="1" applyFont="1" applyFill="1" applyBorder="1" applyAlignment="1">
      <alignment horizontal="right"/>
    </xf>
    <xf numFmtId="4" fontId="15" fillId="2" borderId="35" xfId="0" applyNumberFormat="1" applyFont="1" applyFill="1" applyBorder="1" applyAlignment="1">
      <alignment horizontal="right"/>
    </xf>
    <xf numFmtId="0" fontId="1" fillId="2" borderId="36" xfId="0" applyFont="1" applyFill="1" applyBorder="1" applyAlignment="1">
      <alignment horizontal="center"/>
    </xf>
    <xf numFmtId="0" fontId="10" fillId="2" borderId="37" xfId="0" applyFont="1" applyFill="1" applyBorder="1"/>
    <xf numFmtId="4" fontId="10" fillId="2" borderId="38" xfId="0" applyNumberFormat="1" applyFont="1" applyFill="1" applyBorder="1" applyAlignment="1">
      <alignment horizontal="right"/>
    </xf>
    <xf numFmtId="4" fontId="10" fillId="2" borderId="39" xfId="0" applyNumberFormat="1" applyFont="1" applyFill="1" applyBorder="1" applyAlignment="1">
      <alignment horizontal="right"/>
    </xf>
    <xf numFmtId="0" fontId="10" fillId="2" borderId="40" xfId="0" applyFont="1" applyFill="1" applyBorder="1"/>
    <xf numFmtId="4" fontId="10" fillId="2" borderId="41" xfId="0" applyNumberFormat="1" applyFont="1" applyFill="1" applyBorder="1" applyAlignment="1">
      <alignment horizontal="right"/>
    </xf>
    <xf numFmtId="4" fontId="10" fillId="2" borderId="42" xfId="0" applyNumberFormat="1" applyFont="1" applyFill="1" applyBorder="1" applyAlignment="1">
      <alignment horizontal="right"/>
    </xf>
    <xf numFmtId="4" fontId="10" fillId="2" borderId="43" xfId="0" applyNumberFormat="1" applyFont="1" applyFill="1" applyBorder="1" applyAlignment="1">
      <alignment horizontal="right"/>
    </xf>
    <xf numFmtId="0" fontId="16" fillId="2" borderId="44" xfId="0" applyFont="1" applyFill="1" applyBorder="1"/>
    <xf numFmtId="4" fontId="10" fillId="2" borderId="45" xfId="0" applyNumberFormat="1" applyFont="1" applyFill="1" applyBorder="1" applyAlignment="1">
      <alignment horizontal="right"/>
    </xf>
    <xf numFmtId="4" fontId="16" fillId="2" borderId="45" xfId="0" applyNumberFormat="1" applyFont="1" applyFill="1" applyBorder="1" applyAlignment="1">
      <alignment horizontal="right"/>
    </xf>
    <xf numFmtId="4" fontId="16" fillId="0" borderId="46" xfId="0" applyNumberFormat="1" applyFont="1" applyFill="1" applyBorder="1" applyAlignment="1">
      <alignment horizontal="right"/>
    </xf>
    <xf numFmtId="4" fontId="10" fillId="2" borderId="46" xfId="0" applyNumberFormat="1" applyFont="1" applyFill="1" applyBorder="1" applyAlignment="1">
      <alignment horizontal="right"/>
    </xf>
    <xf numFmtId="0" fontId="1" fillId="2" borderId="47" xfId="0" applyFont="1" applyFill="1" applyBorder="1" applyAlignment="1">
      <alignment horizontal="center"/>
    </xf>
    <xf numFmtId="0" fontId="10" fillId="2" borderId="44" xfId="0" applyFont="1" applyFill="1" applyBorder="1"/>
    <xf numFmtId="4" fontId="10" fillId="2" borderId="48" xfId="0" applyNumberFormat="1" applyFont="1" applyFill="1" applyBorder="1" applyAlignment="1">
      <alignment horizontal="right"/>
    </xf>
    <xf numFmtId="4" fontId="10" fillId="2" borderId="49" xfId="0" applyNumberFormat="1" applyFont="1" applyFill="1" applyBorder="1" applyAlignment="1">
      <alignment horizontal="right"/>
    </xf>
    <xf numFmtId="4" fontId="10" fillId="2" borderId="50" xfId="0" applyNumberFormat="1" applyFont="1" applyFill="1" applyBorder="1" applyAlignment="1">
      <alignment horizontal="right"/>
    </xf>
    <xf numFmtId="0" fontId="1" fillId="2" borderId="51" xfId="0" applyFont="1" applyFill="1" applyBorder="1" applyAlignment="1">
      <alignment horizontal="center"/>
    </xf>
    <xf numFmtId="0" fontId="10" fillId="2" borderId="52" xfId="0" applyFont="1" applyFill="1" applyBorder="1"/>
    <xf numFmtId="4" fontId="10" fillId="2" borderId="53" xfId="0" applyNumberFormat="1" applyFont="1" applyFill="1" applyBorder="1" applyAlignment="1">
      <alignment horizontal="right"/>
    </xf>
    <xf numFmtId="4" fontId="10" fillId="2" borderId="54" xfId="0" applyNumberFormat="1" applyFont="1" applyFill="1" applyBorder="1" applyAlignment="1">
      <alignment horizontal="right"/>
    </xf>
    <xf numFmtId="0" fontId="17" fillId="2" borderId="0" xfId="0" applyFont="1" applyFill="1"/>
    <xf numFmtId="0" fontId="14" fillId="5" borderId="26" xfId="0" applyFont="1" applyFill="1" applyBorder="1" applyAlignment="1">
      <alignment horizontal="center"/>
    </xf>
    <xf numFmtId="0" fontId="15" fillId="5" borderId="29" xfId="0" applyFont="1" applyFill="1" applyBorder="1"/>
    <xf numFmtId="4" fontId="15" fillId="5" borderId="55" xfId="0" applyNumberFormat="1" applyFont="1" applyFill="1" applyBorder="1" applyAlignment="1">
      <alignment horizontal="right"/>
    </xf>
    <xf numFmtId="4" fontId="15" fillId="5" borderId="32" xfId="0" applyNumberFormat="1" applyFont="1" applyFill="1" applyBorder="1" applyAlignment="1">
      <alignment horizontal="right"/>
    </xf>
    <xf numFmtId="0" fontId="15" fillId="2" borderId="56" xfId="0" applyFont="1" applyFill="1" applyBorder="1"/>
    <xf numFmtId="4" fontId="15" fillId="2" borderId="0" xfId="0" applyNumberFormat="1" applyFont="1" applyFill="1" applyBorder="1" applyAlignment="1">
      <alignment horizontal="right"/>
    </xf>
    <xf numFmtId="4" fontId="15" fillId="2" borderId="50" xfId="0" applyNumberFormat="1" applyFont="1" applyFill="1" applyBorder="1" applyAlignment="1">
      <alignment horizontal="right"/>
    </xf>
    <xf numFmtId="4" fontId="15" fillId="2" borderId="6" xfId="0" applyNumberFormat="1" applyFont="1" applyFill="1" applyBorder="1" applyAlignment="1">
      <alignment horizontal="right"/>
    </xf>
    <xf numFmtId="0" fontId="18" fillId="2" borderId="0" xfId="0" applyFont="1" applyFill="1"/>
    <xf numFmtId="0" fontId="14" fillId="2" borderId="57" xfId="0" applyFont="1" applyFill="1" applyBorder="1" applyAlignment="1">
      <alignment horizontal="center"/>
    </xf>
    <xf numFmtId="0" fontId="15" fillId="2" borderId="31" xfId="0" applyFont="1" applyFill="1" applyBorder="1"/>
    <xf numFmtId="4" fontId="15" fillId="2" borderId="58" xfId="0" applyNumberFormat="1" applyFont="1" applyFill="1" applyBorder="1" applyAlignment="1">
      <alignment horizontal="right"/>
    </xf>
    <xf numFmtId="4" fontId="15" fillId="2" borderId="23" xfId="0" applyNumberFormat="1" applyFont="1" applyFill="1" applyBorder="1" applyAlignment="1">
      <alignment horizontal="right"/>
    </xf>
    <xf numFmtId="0" fontId="14" fillId="4" borderId="59" xfId="0" applyFont="1" applyFill="1" applyBorder="1" applyAlignment="1">
      <alignment horizontal="center"/>
    </xf>
    <xf numFmtId="0" fontId="15" fillId="4" borderId="33" xfId="0" applyFont="1" applyFill="1" applyBorder="1"/>
    <xf numFmtId="4" fontId="15" fillId="4" borderId="38" xfId="0" applyNumberFormat="1" applyFont="1" applyFill="1" applyBorder="1" applyAlignment="1">
      <alignment horizontal="right"/>
    </xf>
    <xf numFmtId="4" fontId="15" fillId="4" borderId="13" xfId="0" applyNumberFormat="1" applyFont="1" applyFill="1" applyBorder="1" applyAlignment="1">
      <alignment horizontal="right"/>
    </xf>
    <xf numFmtId="0" fontId="1" fillId="2" borderId="60" xfId="0" applyFont="1" applyFill="1" applyBorder="1" applyAlignment="1">
      <alignment horizontal="center"/>
    </xf>
    <xf numFmtId="0" fontId="10" fillId="2" borderId="47" xfId="0" applyFont="1" applyFill="1" applyBorder="1"/>
    <xf numFmtId="4" fontId="10" fillId="2" borderId="61" xfId="0" applyNumberFormat="1" applyFont="1" applyFill="1" applyBorder="1" applyAlignment="1">
      <alignment horizontal="right"/>
    </xf>
    <xf numFmtId="4" fontId="15" fillId="4" borderId="39" xfId="0" applyNumberFormat="1" applyFont="1" applyFill="1" applyBorder="1" applyAlignment="1">
      <alignment horizontal="right"/>
    </xf>
    <xf numFmtId="0" fontId="1" fillId="2" borderId="62" xfId="0" applyFont="1" applyFill="1" applyBorder="1" applyAlignment="1">
      <alignment horizontal="center"/>
    </xf>
    <xf numFmtId="0" fontId="10" fillId="2" borderId="36" xfId="0" applyFont="1" applyFill="1" applyBorder="1"/>
    <xf numFmtId="4" fontId="10" fillId="2" borderId="63" xfId="0" applyNumberFormat="1" applyFont="1" applyFill="1" applyBorder="1" applyAlignment="1">
      <alignment horizontal="right"/>
    </xf>
    <xf numFmtId="4" fontId="10" fillId="2" borderId="21" xfId="0" applyNumberFormat="1" applyFont="1" applyFill="1" applyBorder="1" applyAlignment="1">
      <alignment horizontal="right"/>
    </xf>
    <xf numFmtId="0" fontId="1" fillId="2" borderId="64" xfId="0" applyFont="1" applyFill="1" applyBorder="1" applyAlignment="1">
      <alignment horizontal="center"/>
    </xf>
    <xf numFmtId="0" fontId="10" fillId="2" borderId="56" xfId="0" applyFont="1" applyFill="1" applyBorder="1"/>
    <xf numFmtId="4" fontId="10" fillId="2" borderId="6" xfId="0" applyNumberFormat="1" applyFont="1" applyFill="1" applyBorder="1" applyAlignment="1">
      <alignment horizontal="right"/>
    </xf>
    <xf numFmtId="0" fontId="14" fillId="0" borderId="64" xfId="0" applyFont="1" applyFill="1" applyBorder="1" applyAlignment="1">
      <alignment horizontal="center"/>
    </xf>
    <xf numFmtId="4" fontId="10" fillId="0" borderId="50" xfId="0" applyNumberFormat="1" applyFont="1" applyFill="1" applyBorder="1" applyAlignment="1">
      <alignment horizontal="right"/>
    </xf>
    <xf numFmtId="4" fontId="10" fillId="0" borderId="46" xfId="0" applyNumberFormat="1" applyFont="1" applyFill="1" applyBorder="1" applyAlignment="1">
      <alignment horizontal="right"/>
    </xf>
    <xf numFmtId="4" fontId="15" fillId="0" borderId="6" xfId="0" applyNumberFormat="1" applyFont="1" applyFill="1" applyBorder="1" applyAlignment="1">
      <alignment horizontal="right"/>
    </xf>
    <xf numFmtId="0" fontId="1" fillId="2" borderId="65" xfId="0" applyFont="1" applyFill="1" applyBorder="1" applyAlignment="1">
      <alignment horizontal="center"/>
    </xf>
    <xf numFmtId="0" fontId="10" fillId="2" borderId="29" xfId="0" applyFont="1" applyFill="1" applyBorder="1"/>
    <xf numFmtId="4" fontId="10" fillId="2" borderId="16" xfId="0" applyNumberFormat="1" applyFont="1" applyFill="1" applyBorder="1" applyAlignment="1">
      <alignment horizontal="right"/>
    </xf>
    <xf numFmtId="4" fontId="0" fillId="0" borderId="63" xfId="0" applyNumberFormat="1" applyBorder="1"/>
    <xf numFmtId="4" fontId="15" fillId="0" borderId="66" xfId="0" applyNumberFormat="1" applyFont="1" applyFill="1" applyBorder="1" applyAlignment="1">
      <alignment horizontal="right"/>
    </xf>
    <xf numFmtId="0" fontId="10" fillId="2" borderId="51" xfId="0" applyFont="1" applyFill="1" applyBorder="1"/>
    <xf numFmtId="4" fontId="15" fillId="0" borderId="11" xfId="0" applyNumberFormat="1" applyFont="1" applyFill="1" applyBorder="1" applyAlignment="1">
      <alignment horizontal="right"/>
    </xf>
    <xf numFmtId="0" fontId="19" fillId="2" borderId="65" xfId="0" applyFont="1" applyFill="1" applyBorder="1" applyAlignment="1">
      <alignment horizontal="center"/>
    </xf>
    <xf numFmtId="0" fontId="19" fillId="2" borderId="0" xfId="0" applyFont="1" applyFill="1"/>
    <xf numFmtId="4" fontId="20" fillId="2" borderId="0" xfId="0" applyNumberFormat="1" applyFont="1" applyFill="1"/>
    <xf numFmtId="0" fontId="20" fillId="2" borderId="0" xfId="0" applyFont="1" applyFill="1"/>
    <xf numFmtId="0" fontId="1" fillId="0" borderId="62" xfId="0" applyFont="1" applyFill="1" applyBorder="1" applyAlignment="1">
      <alignment horizontal="center"/>
    </xf>
    <xf numFmtId="0" fontId="10" fillId="0" borderId="36" xfId="0" applyFont="1" applyFill="1" applyBorder="1"/>
    <xf numFmtId="4" fontId="10" fillId="0" borderId="41" xfId="0" applyNumberFormat="1" applyFont="1" applyFill="1" applyBorder="1" applyAlignment="1"/>
    <xf numFmtId="4" fontId="10" fillId="0" borderId="63" xfId="0" applyNumberFormat="1" applyFont="1" applyFill="1" applyBorder="1" applyAlignment="1"/>
    <xf numFmtId="4" fontId="10" fillId="0" borderId="21" xfId="0" applyNumberFormat="1" applyFont="1" applyFill="1" applyBorder="1" applyAlignment="1">
      <alignment horizontal="right"/>
    </xf>
    <xf numFmtId="0" fontId="1" fillId="0" borderId="60" xfId="0" applyFont="1" applyFill="1" applyBorder="1" applyAlignment="1">
      <alignment horizontal="center"/>
    </xf>
    <xf numFmtId="0" fontId="10" fillId="0" borderId="47" xfId="0" applyFont="1" applyFill="1" applyBorder="1" applyAlignment="1">
      <alignment horizontal="left"/>
    </xf>
    <xf numFmtId="4" fontId="10" fillId="0" borderId="45" xfId="0" applyNumberFormat="1" applyFont="1" applyFill="1" applyBorder="1" applyAlignment="1"/>
    <xf numFmtId="4" fontId="10" fillId="0" borderId="49" xfId="0" applyNumberFormat="1" applyFont="1" applyFill="1" applyBorder="1" applyAlignment="1"/>
    <xf numFmtId="4" fontId="10" fillId="0" borderId="61" xfId="0" applyNumberFormat="1" applyFont="1" applyFill="1" applyBorder="1" applyAlignment="1">
      <alignment horizontal="right"/>
    </xf>
    <xf numFmtId="0" fontId="17" fillId="0" borderId="62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left"/>
    </xf>
    <xf numFmtId="4" fontId="10" fillId="0" borderId="21" xfId="0" applyNumberFormat="1" applyFont="1" applyFill="1" applyBorder="1" applyAlignment="1">
      <alignment horizontal="left"/>
    </xf>
    <xf numFmtId="0" fontId="17" fillId="0" borderId="64" xfId="0" applyFont="1" applyFill="1" applyBorder="1" applyAlignment="1">
      <alignment horizontal="center"/>
    </xf>
    <xf numFmtId="0" fontId="10" fillId="0" borderId="56" xfId="0" applyFont="1" applyFill="1" applyBorder="1" applyAlignment="1">
      <alignment horizontal="left"/>
    </xf>
    <xf numFmtId="4" fontId="10" fillId="0" borderId="50" xfId="0" applyNumberFormat="1" applyFont="1" applyFill="1" applyBorder="1" applyAlignment="1"/>
    <xf numFmtId="4" fontId="10" fillId="0" borderId="46" xfId="0" applyNumberFormat="1" applyFont="1" applyFill="1" applyBorder="1" applyAlignment="1"/>
    <xf numFmtId="4" fontId="10" fillId="0" borderId="6" xfId="0" applyNumberFormat="1" applyFont="1" applyFill="1" applyBorder="1" applyAlignment="1">
      <alignment horizontal="left"/>
    </xf>
    <xf numFmtId="0" fontId="21" fillId="4" borderId="59" xfId="0" applyFont="1" applyFill="1" applyBorder="1" applyAlignment="1">
      <alignment horizontal="center"/>
    </xf>
    <xf numFmtId="0" fontId="20" fillId="2" borderId="65" xfId="0" applyFont="1" applyFill="1" applyBorder="1" applyAlignment="1">
      <alignment horizontal="center"/>
    </xf>
    <xf numFmtId="0" fontId="21" fillId="4" borderId="67" xfId="0" applyFont="1" applyFill="1" applyBorder="1" applyAlignment="1">
      <alignment horizontal="center"/>
    </xf>
    <xf numFmtId="0" fontId="15" fillId="4" borderId="68" xfId="0" applyFont="1" applyFill="1" applyBorder="1"/>
    <xf numFmtId="4" fontId="15" fillId="4" borderId="42" xfId="0" applyNumberFormat="1" applyFont="1" applyFill="1" applyBorder="1" applyAlignment="1">
      <alignment horizontal="right"/>
    </xf>
    <xf numFmtId="4" fontId="15" fillId="4" borderId="43" xfId="0" applyNumberFormat="1" applyFont="1" applyFill="1" applyBorder="1" applyAlignment="1">
      <alignment horizontal="right"/>
    </xf>
    <xf numFmtId="4" fontId="15" fillId="4" borderId="66" xfId="0" applyNumberFormat="1" applyFont="1" applyFill="1" applyBorder="1" applyAlignment="1">
      <alignment horizontal="right"/>
    </xf>
    <xf numFmtId="0" fontId="20" fillId="2" borderId="60" xfId="0" applyFont="1" applyFill="1" applyBorder="1" applyAlignment="1">
      <alignment horizontal="center"/>
    </xf>
    <xf numFmtId="4" fontId="15" fillId="4" borderId="69" xfId="0" applyNumberFormat="1" applyFont="1" applyFill="1" applyBorder="1" applyAlignment="1">
      <alignment horizontal="right"/>
    </xf>
    <xf numFmtId="0" fontId="14" fillId="0" borderId="62" xfId="0" applyFont="1" applyFill="1" applyBorder="1" applyAlignment="1">
      <alignment horizontal="center"/>
    </xf>
    <xf numFmtId="0" fontId="15" fillId="0" borderId="36" xfId="0" applyFont="1" applyFill="1" applyBorder="1"/>
    <xf numFmtId="4" fontId="10" fillId="0" borderId="70" xfId="0" applyNumberFormat="1" applyFont="1" applyFill="1" applyBorder="1" applyAlignment="1">
      <alignment horizontal="right"/>
    </xf>
    <xf numFmtId="4" fontId="10" fillId="0" borderId="63" xfId="0" applyNumberFormat="1" applyFont="1" applyFill="1" applyBorder="1" applyAlignment="1">
      <alignment horizontal="right"/>
    </xf>
    <xf numFmtId="4" fontId="15" fillId="0" borderId="21" xfId="0" applyNumberFormat="1" applyFont="1" applyFill="1" applyBorder="1" applyAlignment="1">
      <alignment horizontal="right"/>
    </xf>
    <xf numFmtId="0" fontId="14" fillId="0" borderId="26" xfId="0" applyFont="1" applyFill="1" applyBorder="1" applyAlignment="1">
      <alignment horizontal="center"/>
    </xf>
    <xf numFmtId="0" fontId="15" fillId="0" borderId="29" xfId="0" applyFont="1" applyFill="1" applyBorder="1"/>
    <xf numFmtId="4" fontId="10" fillId="0" borderId="55" xfId="0" applyNumberFormat="1" applyFont="1" applyFill="1" applyBorder="1" applyAlignment="1">
      <alignment horizontal="right"/>
    </xf>
    <xf numFmtId="4" fontId="10" fillId="0" borderId="32" xfId="0" applyNumberFormat="1" applyFont="1" applyFill="1" applyBorder="1" applyAlignment="1">
      <alignment horizontal="right"/>
    </xf>
    <xf numFmtId="4" fontId="10" fillId="0" borderId="11" xfId="0" applyNumberFormat="1" applyFont="1" applyFill="1" applyBorder="1" applyAlignment="1">
      <alignment horizontal="right"/>
    </xf>
    <xf numFmtId="0" fontId="14" fillId="4" borderId="67" xfId="0" applyFont="1" applyFill="1" applyBorder="1" applyAlignment="1">
      <alignment horizontal="center"/>
    </xf>
    <xf numFmtId="0" fontId="4" fillId="2" borderId="62" xfId="0" applyFont="1" applyFill="1" applyBorder="1" applyAlignment="1">
      <alignment horizontal="center"/>
    </xf>
    <xf numFmtId="0" fontId="1" fillId="0" borderId="0" xfId="0" applyFont="1" applyFill="1"/>
    <xf numFmtId="0" fontId="21" fillId="0" borderId="67" xfId="0" applyFont="1" applyFill="1" applyBorder="1" applyAlignment="1">
      <alignment horizontal="center"/>
    </xf>
    <xf numFmtId="0" fontId="15" fillId="0" borderId="68" xfId="0" applyFont="1" applyFill="1" applyBorder="1"/>
    <xf numFmtId="4" fontId="10" fillId="0" borderId="42" xfId="0" applyNumberFormat="1" applyFont="1" applyFill="1" applyBorder="1" applyAlignment="1">
      <alignment horizontal="right"/>
    </xf>
    <xf numFmtId="4" fontId="10" fillId="0" borderId="43" xfId="0" applyNumberFormat="1" applyFont="1" applyFill="1" applyBorder="1" applyAlignment="1">
      <alignment horizontal="right"/>
    </xf>
    <xf numFmtId="0" fontId="21" fillId="0" borderId="62" xfId="0" applyFont="1" applyFill="1" applyBorder="1" applyAlignment="1">
      <alignment horizontal="center"/>
    </xf>
    <xf numFmtId="4" fontId="10" fillId="0" borderId="41" xfId="0" applyNumberFormat="1" applyFont="1" applyFill="1" applyBorder="1" applyAlignment="1">
      <alignment horizontal="right"/>
    </xf>
    <xf numFmtId="4" fontId="15" fillId="4" borderId="12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center"/>
    </xf>
    <xf numFmtId="4" fontId="10" fillId="0" borderId="20" xfId="0" applyNumberFormat="1" applyFont="1" applyFill="1" applyBorder="1" applyAlignment="1">
      <alignment horizontal="right"/>
    </xf>
    <xf numFmtId="4" fontId="15" fillId="0" borderId="13" xfId="0" applyNumberFormat="1" applyFont="1" applyFill="1" applyBorder="1" applyAlignment="1">
      <alignment horizontal="right"/>
    </xf>
    <xf numFmtId="0" fontId="14" fillId="4" borderId="12" xfId="0" applyFont="1" applyFill="1" applyBorder="1" applyAlignment="1">
      <alignment horizontal="center"/>
    </xf>
    <xf numFmtId="0" fontId="15" fillId="4" borderId="37" xfId="0" applyFont="1" applyFill="1" applyBorder="1"/>
    <xf numFmtId="0" fontId="1" fillId="2" borderId="14" xfId="0" applyFont="1" applyFill="1" applyBorder="1" applyAlignment="1">
      <alignment horizontal="center"/>
    </xf>
    <xf numFmtId="0" fontId="10" fillId="2" borderId="53" xfId="0" applyFont="1" applyFill="1" applyBorder="1"/>
    <xf numFmtId="0" fontId="14" fillId="4" borderId="42" xfId="0" applyFont="1" applyFill="1" applyBorder="1" applyAlignment="1">
      <alignment horizontal="center"/>
    </xf>
    <xf numFmtId="0" fontId="15" fillId="4" borderId="42" xfId="0" applyFont="1" applyFill="1" applyBorder="1"/>
    <xf numFmtId="4" fontId="10" fillId="2" borderId="71" xfId="0" applyNumberFormat="1" applyFont="1" applyFill="1" applyBorder="1" applyAlignment="1">
      <alignment horizontal="right"/>
    </xf>
    <xf numFmtId="0" fontId="15" fillId="0" borderId="56" xfId="0" applyFont="1" applyFill="1" applyBorder="1"/>
    <xf numFmtId="4" fontId="10" fillId="0" borderId="71" xfId="0" applyNumberFormat="1" applyFont="1" applyFill="1" applyBorder="1" applyAlignment="1">
      <alignment horizontal="right"/>
    </xf>
    <xf numFmtId="0" fontId="17" fillId="2" borderId="62" xfId="0" applyFont="1" applyFill="1" applyBorder="1" applyAlignment="1">
      <alignment horizontal="center"/>
    </xf>
    <xf numFmtId="0" fontId="10" fillId="2" borderId="36" xfId="0" applyFont="1" applyFill="1" applyBorder="1" applyAlignment="1">
      <alignment wrapText="1"/>
    </xf>
    <xf numFmtId="0" fontId="21" fillId="5" borderId="26" xfId="0" applyFont="1" applyFill="1" applyBorder="1" applyAlignment="1">
      <alignment horizontal="center"/>
    </xf>
    <xf numFmtId="0" fontId="21" fillId="5" borderId="29" xfId="0" applyFont="1" applyFill="1" applyBorder="1"/>
    <xf numFmtId="4" fontId="21" fillId="5" borderId="55" xfId="0" applyNumberFormat="1" applyFont="1" applyFill="1" applyBorder="1" applyAlignment="1">
      <alignment horizontal="right"/>
    </xf>
    <xf numFmtId="4" fontId="15" fillId="5" borderId="66" xfId="0" applyNumberFormat="1" applyFont="1" applyFill="1" applyBorder="1" applyAlignment="1">
      <alignment horizontal="right"/>
    </xf>
    <xf numFmtId="0" fontId="1" fillId="2" borderId="71" xfId="0" applyFont="1" applyFill="1" applyBorder="1" applyAlignment="1">
      <alignment horizontal="center"/>
    </xf>
    <xf numFmtId="0" fontId="1" fillId="2" borderId="56" xfId="0" applyFont="1" applyFill="1" applyBorder="1"/>
    <xf numFmtId="4" fontId="1" fillId="2" borderId="50" xfId="0" applyNumberFormat="1" applyFont="1" applyFill="1" applyBorder="1" applyAlignment="1">
      <alignment horizontal="right"/>
    </xf>
    <xf numFmtId="4" fontId="1" fillId="2" borderId="49" xfId="0" applyNumberFormat="1" applyFont="1" applyFill="1" applyBorder="1" applyAlignment="1">
      <alignment horizontal="right"/>
    </xf>
    <xf numFmtId="0" fontId="21" fillId="2" borderId="0" xfId="0" applyFont="1" applyFill="1"/>
    <xf numFmtId="0" fontId="21" fillId="2" borderId="2" xfId="0" applyFont="1" applyFill="1" applyBorder="1" applyAlignment="1">
      <alignment horizontal="center"/>
    </xf>
    <xf numFmtId="0" fontId="21" fillId="2" borderId="72" xfId="0" applyFont="1" applyFill="1" applyBorder="1"/>
    <xf numFmtId="4" fontId="21" fillId="2" borderId="73" xfId="0" applyNumberFormat="1" applyFont="1" applyFill="1" applyBorder="1" applyAlignment="1">
      <alignment horizontal="right"/>
    </xf>
    <xf numFmtId="4" fontId="21" fillId="2" borderId="30" xfId="0" applyNumberFormat="1" applyFont="1" applyFill="1" applyBorder="1" applyAlignment="1">
      <alignment horizontal="right"/>
    </xf>
    <xf numFmtId="0" fontId="10" fillId="0" borderId="40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40" xfId="0" applyFont="1" applyFill="1" applyBorder="1"/>
    <xf numFmtId="4" fontId="15" fillId="2" borderId="43" xfId="0" applyNumberFormat="1" applyFont="1" applyFill="1" applyBorder="1" applyAlignment="1">
      <alignment horizontal="right"/>
    </xf>
    <xf numFmtId="4" fontId="10" fillId="2" borderId="70" xfId="0" applyNumberFormat="1" applyFont="1" applyFill="1" applyBorder="1" applyAlignment="1">
      <alignment horizontal="right"/>
    </xf>
    <xf numFmtId="4" fontId="15" fillId="2" borderId="63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74" xfId="0" applyFont="1" applyFill="1" applyBorder="1"/>
    <xf numFmtId="4" fontId="15" fillId="2" borderId="46" xfId="0" applyNumberFormat="1" applyFont="1" applyFill="1" applyBorder="1" applyAlignment="1">
      <alignment horizontal="right"/>
    </xf>
    <xf numFmtId="0" fontId="21" fillId="5" borderId="14" xfId="0" applyFont="1" applyFill="1" applyBorder="1" applyAlignment="1">
      <alignment horizontal="center"/>
    </xf>
    <xf numFmtId="0" fontId="21" fillId="5" borderId="52" xfId="0" applyFont="1" applyFill="1" applyBorder="1"/>
    <xf numFmtId="4" fontId="21" fillId="5" borderId="53" xfId="0" applyNumberFormat="1" applyFont="1" applyFill="1" applyBorder="1" applyAlignment="1">
      <alignment horizontal="right"/>
    </xf>
    <xf numFmtId="4" fontId="15" fillId="0" borderId="32" xfId="0" applyNumberFormat="1" applyFont="1" applyFill="1" applyBorder="1" applyAlignment="1">
      <alignment horizontal="right"/>
    </xf>
    <xf numFmtId="0" fontId="21" fillId="2" borderId="57" xfId="0" applyFont="1" applyFill="1" applyBorder="1" applyAlignment="1">
      <alignment horizontal="center"/>
    </xf>
    <xf numFmtId="0" fontId="21" fillId="2" borderId="31" xfId="0" applyFont="1" applyFill="1" applyBorder="1"/>
    <xf numFmtId="4" fontId="21" fillId="2" borderId="58" xfId="0" applyNumberFormat="1" applyFont="1" applyFill="1" applyBorder="1" applyAlignment="1">
      <alignment horizontal="right"/>
    </xf>
    <xf numFmtId="0" fontId="22" fillId="2" borderId="0" xfId="0" applyFont="1" applyFill="1"/>
    <xf numFmtId="0" fontId="21" fillId="4" borderId="33" xfId="0" applyFont="1" applyFill="1" applyBorder="1"/>
    <xf numFmtId="4" fontId="21" fillId="4" borderId="38" xfId="0" applyNumberFormat="1" applyFont="1" applyFill="1" applyBorder="1" applyAlignment="1">
      <alignment horizontal="right"/>
    </xf>
    <xf numFmtId="0" fontId="1" fillId="2" borderId="36" xfId="0" applyFont="1" applyFill="1" applyBorder="1"/>
    <xf numFmtId="4" fontId="1" fillId="2" borderId="41" xfId="0" applyNumberFormat="1" applyFont="1" applyFill="1" applyBorder="1" applyAlignment="1">
      <alignment horizontal="right"/>
    </xf>
    <xf numFmtId="4" fontId="1" fillId="2" borderId="63" xfId="0" applyNumberFormat="1" applyFont="1" applyFill="1" applyBorder="1" applyAlignment="1">
      <alignment horizontal="right"/>
    </xf>
    <xf numFmtId="0" fontId="1" fillId="2" borderId="47" xfId="0" applyFont="1" applyFill="1" applyBorder="1"/>
    <xf numFmtId="4" fontId="1" fillId="2" borderId="45" xfId="0" applyNumberFormat="1" applyFont="1" applyFill="1" applyBorder="1" applyAlignment="1">
      <alignment horizontal="right"/>
    </xf>
    <xf numFmtId="0" fontId="1" fillId="2" borderId="51" xfId="0" applyFont="1" applyFill="1" applyBorder="1"/>
    <xf numFmtId="4" fontId="1" fillId="2" borderId="53" xfId="0" applyNumberFormat="1" applyFont="1" applyFill="1" applyBorder="1" applyAlignment="1">
      <alignment horizontal="right"/>
    </xf>
    <xf numFmtId="4" fontId="1" fillId="2" borderId="54" xfId="0" applyNumberFormat="1" applyFont="1" applyFill="1" applyBorder="1" applyAlignment="1">
      <alignment horizontal="right"/>
    </xf>
    <xf numFmtId="0" fontId="14" fillId="4" borderId="64" xfId="0" applyFont="1" applyFill="1" applyBorder="1" applyAlignment="1">
      <alignment horizontal="center"/>
    </xf>
    <xf numFmtId="0" fontId="14" fillId="4" borderId="56" xfId="0" applyFont="1" applyFill="1" applyBorder="1"/>
    <xf numFmtId="4" fontId="14" fillId="4" borderId="50" xfId="0" applyNumberFormat="1" applyFont="1" applyFill="1" applyBorder="1" applyAlignment="1">
      <alignment horizontal="right"/>
    </xf>
    <xf numFmtId="4" fontId="15" fillId="4" borderId="46" xfId="0" applyNumberFormat="1" applyFont="1" applyFill="1" applyBorder="1" applyAlignment="1">
      <alignment horizontal="right"/>
    </xf>
    <xf numFmtId="0" fontId="14" fillId="4" borderId="33" xfId="0" applyFont="1" applyFill="1" applyBorder="1"/>
    <xf numFmtId="4" fontId="14" fillId="4" borderId="38" xfId="0" applyNumberFormat="1" applyFont="1" applyFill="1" applyBorder="1" applyAlignment="1">
      <alignment horizontal="right"/>
    </xf>
    <xf numFmtId="0" fontId="1" fillId="2" borderId="67" xfId="0" applyFont="1" applyFill="1" applyBorder="1" applyAlignment="1">
      <alignment horizontal="center"/>
    </xf>
    <xf numFmtId="0" fontId="1" fillId="2" borderId="68" xfId="0" applyFont="1" applyFill="1" applyBorder="1"/>
    <xf numFmtId="4" fontId="1" fillId="2" borderId="42" xfId="0" applyNumberFormat="1" applyFont="1" applyFill="1" applyBorder="1" applyAlignment="1">
      <alignment horizontal="right"/>
    </xf>
    <xf numFmtId="0" fontId="21" fillId="4" borderId="75" xfId="0" applyFont="1" applyFill="1" applyBorder="1" applyAlignment="1">
      <alignment horizontal="center"/>
    </xf>
    <xf numFmtId="0" fontId="21" fillId="4" borderId="27" xfId="0" applyFont="1" applyFill="1" applyBorder="1"/>
    <xf numFmtId="4" fontId="21" fillId="4" borderId="73" xfId="0" applyNumberFormat="1" applyFont="1" applyFill="1" applyBorder="1" applyAlignment="1">
      <alignment horizontal="right"/>
    </xf>
    <xf numFmtId="4" fontId="21" fillId="4" borderId="30" xfId="0" applyNumberFormat="1" applyFont="1" applyFill="1" applyBorder="1" applyAlignment="1">
      <alignment horizontal="right"/>
    </xf>
    <xf numFmtId="0" fontId="21" fillId="4" borderId="22" xfId="0" applyFont="1" applyFill="1" applyBorder="1" applyAlignment="1">
      <alignment horizontal="center"/>
    </xf>
    <xf numFmtId="0" fontId="21" fillId="4" borderId="72" xfId="0" applyFont="1" applyFill="1" applyBorder="1"/>
    <xf numFmtId="0" fontId="21" fillId="4" borderId="76" xfId="0" applyFont="1" applyFill="1" applyBorder="1"/>
    <xf numFmtId="4" fontId="21" fillId="4" borderId="58" xfId="0" applyNumberFormat="1" applyFont="1" applyFill="1" applyBorder="1" applyAlignment="1">
      <alignment horizontal="right"/>
    </xf>
    <xf numFmtId="4" fontId="21" fillId="4" borderId="35" xfId="0" applyNumberFormat="1" applyFont="1" applyFill="1" applyBorder="1" applyAlignment="1">
      <alignment horizontal="right"/>
    </xf>
    <xf numFmtId="0" fontId="21" fillId="4" borderId="10" xfId="0" applyFont="1" applyFill="1" applyBorder="1" applyAlignment="1">
      <alignment horizontal="center"/>
    </xf>
    <xf numFmtId="0" fontId="21" fillId="4" borderId="77" xfId="0" applyFont="1" applyFill="1" applyBorder="1"/>
    <xf numFmtId="4" fontId="21" fillId="4" borderId="55" xfId="0" applyNumberFormat="1" applyFont="1" applyFill="1" applyBorder="1" applyAlignment="1">
      <alignment horizontal="right"/>
    </xf>
    <xf numFmtId="4" fontId="21" fillId="4" borderId="32" xfId="0" applyNumberFormat="1" applyFont="1" applyFill="1" applyBorder="1" applyAlignment="1">
      <alignment horizontal="right"/>
    </xf>
    <xf numFmtId="4" fontId="15" fillId="0" borderId="39" xfId="0" applyNumberFormat="1" applyFont="1" applyFill="1" applyBorder="1" applyAlignment="1">
      <alignment horizontal="right"/>
    </xf>
    <xf numFmtId="4" fontId="15" fillId="0" borderId="43" xfId="0" applyNumberFormat="1" applyFont="1" applyFill="1" applyBorder="1" applyAlignment="1">
      <alignment horizontal="right"/>
    </xf>
    <xf numFmtId="0" fontId="20" fillId="0" borderId="67" xfId="0" applyFont="1" applyFill="1" applyBorder="1" applyAlignment="1">
      <alignment horizontal="center"/>
    </xf>
    <xf numFmtId="0" fontId="20" fillId="0" borderId="68" xfId="0" applyFont="1" applyFill="1" applyBorder="1"/>
    <xf numFmtId="4" fontId="20" fillId="0" borderId="42" xfId="0" applyNumberFormat="1" applyFont="1" applyFill="1" applyBorder="1" applyAlignment="1">
      <alignment horizontal="right"/>
    </xf>
    <xf numFmtId="4" fontId="15" fillId="0" borderId="54" xfId="0" applyNumberFormat="1" applyFont="1" applyFill="1" applyBorder="1" applyAlignment="1">
      <alignment horizontal="right"/>
    </xf>
    <xf numFmtId="0" fontId="21" fillId="6" borderId="71" xfId="0" applyFont="1" applyFill="1" applyBorder="1" applyAlignment="1">
      <alignment horizontal="center"/>
    </xf>
    <xf numFmtId="0" fontId="21" fillId="6" borderId="56" xfId="0" applyFont="1" applyFill="1" applyBorder="1"/>
    <xf numFmtId="4" fontId="21" fillId="6" borderId="50" xfId="0" applyNumberFormat="1" applyFont="1" applyFill="1" applyBorder="1" applyAlignment="1">
      <alignment horizontal="right"/>
    </xf>
    <xf numFmtId="4" fontId="15" fillId="6" borderId="46" xfId="0" applyNumberFormat="1" applyFont="1" applyFill="1" applyBorder="1" applyAlignment="1">
      <alignment horizontal="right"/>
    </xf>
    <xf numFmtId="0" fontId="21" fillId="6" borderId="57" xfId="0" applyFont="1" applyFill="1" applyBorder="1" applyAlignment="1">
      <alignment horizontal="center"/>
    </xf>
    <xf numFmtId="0" fontId="21" fillId="6" borderId="31" xfId="0" applyFont="1" applyFill="1" applyBorder="1"/>
    <xf numFmtId="4" fontId="21" fillId="6" borderId="58" xfId="0" applyNumberFormat="1" applyFont="1" applyFill="1" applyBorder="1" applyAlignment="1">
      <alignment horizontal="right"/>
    </xf>
    <xf numFmtId="4" fontId="21" fillId="6" borderId="35" xfId="0" applyNumberFormat="1" applyFont="1" applyFill="1" applyBorder="1" applyAlignment="1">
      <alignment horizontal="right"/>
    </xf>
    <xf numFmtId="4" fontId="15" fillId="6" borderId="35" xfId="0" applyNumberFormat="1" applyFont="1" applyFill="1" applyBorder="1" applyAlignment="1">
      <alignment horizontal="right"/>
    </xf>
    <xf numFmtId="4" fontId="1" fillId="2" borderId="46" xfId="0" applyNumberFormat="1" applyFont="1" applyFill="1" applyBorder="1" applyAlignment="1">
      <alignment horizontal="right"/>
    </xf>
    <xf numFmtId="0" fontId="14" fillId="2" borderId="31" xfId="0" applyFont="1" applyFill="1" applyBorder="1"/>
    <xf numFmtId="4" fontId="14" fillId="2" borderId="58" xfId="0" applyNumberFormat="1" applyFont="1" applyFill="1" applyBorder="1" applyAlignment="1">
      <alignment horizontal="right"/>
    </xf>
    <xf numFmtId="0" fontId="14" fillId="2" borderId="71" xfId="0" applyFont="1" applyFill="1" applyBorder="1" applyAlignment="1">
      <alignment horizontal="center"/>
    </xf>
    <xf numFmtId="0" fontId="14" fillId="2" borderId="56" xfId="0" applyFont="1" applyFill="1" applyBorder="1"/>
    <xf numFmtId="4" fontId="14" fillId="2" borderId="50" xfId="0" applyNumberFormat="1" applyFont="1" applyFill="1" applyBorder="1" applyAlignment="1">
      <alignment horizontal="right"/>
    </xf>
    <xf numFmtId="4" fontId="14" fillId="2" borderId="46" xfId="0" applyNumberFormat="1" applyFont="1" applyFill="1" applyBorder="1" applyAlignment="1">
      <alignment horizontal="right"/>
    </xf>
    <xf numFmtId="0" fontId="14" fillId="6" borderId="57" xfId="0" applyFont="1" applyFill="1" applyBorder="1" applyAlignment="1">
      <alignment horizontal="center"/>
    </xf>
    <xf numFmtId="0" fontId="14" fillId="6" borderId="31" xfId="0" applyFont="1" applyFill="1" applyBorder="1"/>
    <xf numFmtId="4" fontId="14" fillId="6" borderId="58" xfId="0" applyNumberFormat="1" applyFont="1" applyFill="1" applyBorder="1" applyAlignment="1">
      <alignment horizontal="right"/>
    </xf>
    <xf numFmtId="0" fontId="1" fillId="2" borderId="42" xfId="0" applyFont="1" applyFill="1" applyBorder="1" applyAlignment="1">
      <alignment horizontal="center"/>
    </xf>
    <xf numFmtId="0" fontId="1" fillId="2" borderId="42" xfId="0" applyFont="1" applyFill="1" applyBorder="1"/>
    <xf numFmtId="0" fontId="1" fillId="2" borderId="45" xfId="0" applyFont="1" applyFill="1" applyBorder="1" applyAlignment="1">
      <alignment horizontal="center"/>
    </xf>
    <xf numFmtId="0" fontId="1" fillId="2" borderId="45" xfId="0" applyFont="1" applyFill="1" applyBorder="1"/>
    <xf numFmtId="0" fontId="21" fillId="2" borderId="31" xfId="0" applyFont="1" applyFill="1" applyBorder="1" applyAlignment="1">
      <alignment horizontal="center"/>
    </xf>
    <xf numFmtId="0" fontId="21" fillId="2" borderId="58" xfId="0" applyFont="1" applyFill="1" applyBorder="1"/>
    <xf numFmtId="4" fontId="21" fillId="2" borderId="35" xfId="0" applyNumberFormat="1" applyFont="1" applyFill="1" applyBorder="1" applyAlignment="1">
      <alignment horizontal="right"/>
    </xf>
    <xf numFmtId="0" fontId="1" fillId="2" borderId="31" xfId="0" applyFont="1" applyFill="1" applyBorder="1" applyAlignment="1">
      <alignment horizontal="center"/>
    </xf>
    <xf numFmtId="4" fontId="1" fillId="2" borderId="58" xfId="0" applyNumberFormat="1" applyFont="1" applyFill="1" applyBorder="1" applyAlignment="1">
      <alignment horizontal="right"/>
    </xf>
    <xf numFmtId="4" fontId="1" fillId="2" borderId="35" xfId="0" applyNumberFormat="1" applyFont="1" applyFill="1" applyBorder="1" applyAlignment="1">
      <alignment horizontal="right"/>
    </xf>
    <xf numFmtId="0" fontId="21" fillId="4" borderId="31" xfId="0" applyFont="1" applyFill="1" applyBorder="1" applyAlignment="1">
      <alignment horizontal="center"/>
    </xf>
    <xf numFmtId="0" fontId="21" fillId="4" borderId="58" xfId="0" applyFont="1" applyFill="1" applyBorder="1"/>
    <xf numFmtId="4" fontId="15" fillId="4" borderId="35" xfId="0" applyNumberFormat="1" applyFont="1" applyFill="1" applyBorder="1" applyAlignment="1">
      <alignment horizontal="right"/>
    </xf>
    <xf numFmtId="4" fontId="1" fillId="0" borderId="42" xfId="0" applyNumberFormat="1" applyFont="1" applyFill="1" applyBorder="1" applyAlignment="1">
      <alignment horizontal="right"/>
    </xf>
    <xf numFmtId="0" fontId="1" fillId="2" borderId="41" xfId="0" applyFont="1" applyFill="1" applyBorder="1" applyAlignment="1">
      <alignment horizontal="center"/>
    </xf>
    <xf numFmtId="0" fontId="1" fillId="2" borderId="41" xfId="0" applyFont="1" applyFill="1" applyBorder="1"/>
    <xf numFmtId="0" fontId="1" fillId="2" borderId="53" xfId="0" applyFont="1" applyFill="1" applyBorder="1" applyAlignment="1">
      <alignment horizontal="center"/>
    </xf>
    <xf numFmtId="0" fontId="1" fillId="2" borderId="53" xfId="0" applyFont="1" applyFill="1" applyBorder="1"/>
    <xf numFmtId="0" fontId="21" fillId="4" borderId="29" xfId="0" applyFont="1" applyFill="1" applyBorder="1" applyAlignment="1">
      <alignment horizontal="center"/>
    </xf>
    <xf numFmtId="0" fontId="21" fillId="4" borderId="55" xfId="0" applyFont="1" applyFill="1" applyBorder="1"/>
    <xf numFmtId="4" fontId="15" fillId="4" borderId="32" xfId="0" applyNumberFormat="1" applyFont="1" applyFill="1" applyBorder="1" applyAlignment="1">
      <alignment horizontal="right"/>
    </xf>
    <xf numFmtId="0" fontId="21" fillId="0" borderId="68" xfId="0" applyFont="1" applyFill="1" applyBorder="1" applyAlignment="1">
      <alignment horizontal="center"/>
    </xf>
    <xf numFmtId="0" fontId="20" fillId="0" borderId="42" xfId="0" applyFont="1" applyFill="1" applyBorder="1"/>
    <xf numFmtId="0" fontId="14" fillId="4" borderId="57" xfId="0" applyFont="1" applyFill="1" applyBorder="1" applyAlignment="1">
      <alignment horizontal="center"/>
    </xf>
    <xf numFmtId="0" fontId="21" fillId="4" borderId="31" xfId="0" applyFont="1" applyFill="1" applyBorder="1"/>
    <xf numFmtId="0" fontId="1" fillId="2" borderId="50" xfId="0" applyFont="1" applyFill="1" applyBorder="1" applyAlignment="1">
      <alignment horizontal="center"/>
    </xf>
    <xf numFmtId="0" fontId="1" fillId="2" borderId="50" xfId="0" applyFont="1" applyFill="1" applyBorder="1"/>
    <xf numFmtId="4" fontId="1" fillId="0" borderId="41" xfId="0" applyNumberFormat="1" applyFont="1" applyFill="1" applyBorder="1" applyAlignment="1">
      <alignment horizontal="right"/>
    </xf>
    <xf numFmtId="4" fontId="1" fillId="2" borderId="43" xfId="0" applyNumberFormat="1" applyFont="1" applyFill="1" applyBorder="1" applyAlignment="1">
      <alignment horizontal="right"/>
    </xf>
    <xf numFmtId="0" fontId="1" fillId="2" borderId="41" xfId="0" applyFont="1" applyFill="1" applyBorder="1" applyAlignment="1">
      <alignment wrapText="1"/>
    </xf>
    <xf numFmtId="0" fontId="23" fillId="2" borderId="41" xfId="0" applyFont="1" applyFill="1" applyBorder="1" applyAlignment="1">
      <alignment wrapText="1"/>
    </xf>
    <xf numFmtId="4" fontId="23" fillId="2" borderId="41" xfId="0" applyNumberFormat="1" applyFont="1" applyFill="1" applyBorder="1" applyAlignment="1">
      <alignment horizontal="right"/>
    </xf>
    <xf numFmtId="4" fontId="23" fillId="2" borderId="63" xfId="0" applyNumberFormat="1" applyFont="1" applyFill="1" applyBorder="1" applyAlignment="1">
      <alignment horizontal="right"/>
    </xf>
    <xf numFmtId="0" fontId="24" fillId="2" borderId="0" xfId="0" applyFont="1" applyFill="1"/>
    <xf numFmtId="0" fontId="14" fillId="4" borderId="31" xfId="0" applyFont="1" applyFill="1" applyBorder="1" applyAlignment="1">
      <alignment horizontal="center"/>
    </xf>
    <xf numFmtId="0" fontId="14" fillId="4" borderId="58" xfId="0" applyFont="1" applyFill="1" applyBorder="1"/>
    <xf numFmtId="4" fontId="14" fillId="4" borderId="58" xfId="0" applyNumberFormat="1" applyFont="1" applyFill="1" applyBorder="1" applyAlignment="1">
      <alignment horizontal="right"/>
    </xf>
    <xf numFmtId="0" fontId="1" fillId="0" borderId="37" xfId="0" applyFont="1" applyFill="1" applyBorder="1" applyAlignment="1">
      <alignment horizontal="center"/>
    </xf>
    <xf numFmtId="0" fontId="1" fillId="0" borderId="42" xfId="0" applyFont="1" applyFill="1" applyBorder="1"/>
    <xf numFmtId="4" fontId="1" fillId="0" borderId="43" xfId="0" applyNumberFormat="1" applyFont="1" applyFill="1" applyBorder="1" applyAlignment="1">
      <alignment horizontal="right"/>
    </xf>
    <xf numFmtId="4" fontId="10" fillId="0" borderId="38" xfId="0" applyNumberFormat="1" applyFont="1" applyFill="1" applyBorder="1" applyAlignment="1">
      <alignment horizontal="right"/>
    </xf>
    <xf numFmtId="0" fontId="1" fillId="0" borderId="78" xfId="0" applyFont="1" applyFill="1" applyBorder="1" applyAlignment="1">
      <alignment horizontal="center"/>
    </xf>
    <xf numFmtId="0" fontId="23" fillId="0" borderId="42" xfId="0" applyFont="1" applyFill="1" applyBorder="1"/>
    <xf numFmtId="0" fontId="1" fillId="0" borderId="41" xfId="0" applyFont="1" applyFill="1" applyBorder="1"/>
    <xf numFmtId="4" fontId="1" fillId="0" borderId="63" xfId="0" applyNumberFormat="1" applyFont="1" applyFill="1" applyBorder="1" applyAlignment="1">
      <alignment horizontal="right"/>
    </xf>
    <xf numFmtId="0" fontId="14" fillId="0" borderId="78" xfId="0" applyFont="1" applyFill="1" applyBorder="1" applyAlignment="1">
      <alignment horizontal="center"/>
    </xf>
    <xf numFmtId="0" fontId="20" fillId="0" borderId="41" xfId="0" applyFont="1" applyFill="1" applyBorder="1"/>
    <xf numFmtId="0" fontId="20" fillId="0" borderId="53" xfId="0" applyFont="1" applyFill="1" applyBorder="1"/>
    <xf numFmtId="4" fontId="1" fillId="0" borderId="53" xfId="0" applyNumberFormat="1" applyFont="1" applyFill="1" applyBorder="1" applyAlignment="1">
      <alignment horizontal="right"/>
    </xf>
    <xf numFmtId="4" fontId="1" fillId="0" borderId="54" xfId="0" applyNumberFormat="1" applyFont="1" applyFill="1" applyBorder="1" applyAlignment="1">
      <alignment horizontal="right"/>
    </xf>
    <xf numFmtId="0" fontId="1" fillId="2" borderId="74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38" xfId="0" applyFont="1" applyFill="1" applyBorder="1"/>
    <xf numFmtId="4" fontId="1" fillId="2" borderId="38" xfId="0" applyNumberFormat="1" applyFont="1" applyFill="1" applyBorder="1" applyAlignment="1">
      <alignment horizontal="right"/>
    </xf>
    <xf numFmtId="4" fontId="1" fillId="2" borderId="55" xfId="0" applyNumberFormat="1" applyFont="1" applyFill="1" applyBorder="1" applyAlignment="1">
      <alignment horizontal="right"/>
    </xf>
    <xf numFmtId="0" fontId="1" fillId="2" borderId="40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20" fillId="0" borderId="38" xfId="0" applyFont="1" applyFill="1" applyBorder="1"/>
    <xf numFmtId="4" fontId="20" fillId="0" borderId="38" xfId="0" applyNumberFormat="1" applyFont="1" applyFill="1" applyBorder="1" applyAlignment="1">
      <alignment horizontal="right"/>
    </xf>
    <xf numFmtId="0" fontId="1" fillId="2" borderId="79" xfId="0" applyFont="1" applyFill="1" applyBorder="1" applyAlignment="1">
      <alignment horizontal="center"/>
    </xf>
    <xf numFmtId="4" fontId="1" fillId="2" borderId="39" xfId="0" applyNumberFormat="1" applyFont="1" applyFill="1" applyBorder="1" applyAlignment="1">
      <alignment horizontal="right"/>
    </xf>
    <xf numFmtId="0" fontId="1" fillId="2" borderId="56" xfId="0" applyFont="1" applyFill="1" applyBorder="1" applyAlignment="1">
      <alignment horizontal="center"/>
    </xf>
    <xf numFmtId="0" fontId="1" fillId="2" borderId="73" xfId="0" applyFont="1" applyFill="1" applyBorder="1" applyAlignment="1">
      <alignment horizontal="center"/>
    </xf>
    <xf numFmtId="0" fontId="1" fillId="2" borderId="73" xfId="0" applyFont="1" applyFill="1" applyBorder="1"/>
    <xf numFmtId="4" fontId="1" fillId="2" borderId="73" xfId="0" applyNumberFormat="1" applyFont="1" applyFill="1" applyBorder="1" applyAlignment="1">
      <alignment horizontal="right"/>
    </xf>
    <xf numFmtId="0" fontId="1" fillId="2" borderId="52" xfId="0" applyFont="1" applyFill="1" applyBorder="1" applyAlignment="1">
      <alignment horizontal="center"/>
    </xf>
    <xf numFmtId="0" fontId="21" fillId="0" borderId="36" xfId="0" applyFont="1" applyFill="1" applyBorder="1" applyAlignment="1">
      <alignment horizontal="center"/>
    </xf>
    <xf numFmtId="0" fontId="21" fillId="0" borderId="41" xfId="0" applyFont="1" applyFill="1" applyBorder="1"/>
    <xf numFmtId="4" fontId="20" fillId="0" borderId="41" xfId="0" applyNumberFormat="1" applyFont="1" applyFill="1" applyBorder="1" applyAlignment="1">
      <alignment horizontal="right"/>
    </xf>
    <xf numFmtId="4" fontId="15" fillId="4" borderId="22" xfId="0" applyNumberFormat="1" applyFont="1" applyFill="1" applyBorder="1" applyAlignment="1">
      <alignment horizontal="right"/>
    </xf>
    <xf numFmtId="4" fontId="15" fillId="0" borderId="63" xfId="0" applyNumberFormat="1" applyFont="1" applyFill="1" applyBorder="1" applyAlignment="1">
      <alignment horizontal="right"/>
    </xf>
    <xf numFmtId="4" fontId="15" fillId="0" borderId="46" xfId="0" applyNumberFormat="1" applyFont="1" applyFill="1" applyBorder="1" applyAlignment="1">
      <alignment horizontal="right"/>
    </xf>
    <xf numFmtId="4" fontId="1" fillId="2" borderId="71" xfId="0" applyNumberFormat="1" applyFont="1" applyFill="1" applyBorder="1" applyAlignment="1">
      <alignment horizontal="right"/>
    </xf>
    <xf numFmtId="4" fontId="21" fillId="4" borderId="34" xfId="0" applyNumberFormat="1" applyFont="1" applyFill="1" applyBorder="1" applyAlignment="1">
      <alignment horizontal="right"/>
    </xf>
    <xf numFmtId="0" fontId="1" fillId="2" borderId="45" xfId="0" applyFont="1" applyFill="1" applyBorder="1" applyAlignment="1">
      <alignment wrapText="1"/>
    </xf>
    <xf numFmtId="4" fontId="23" fillId="2" borderId="45" xfId="0" applyNumberFormat="1" applyFont="1" applyFill="1" applyBorder="1" applyAlignment="1">
      <alignment horizontal="right"/>
    </xf>
    <xf numFmtId="0" fontId="20" fillId="2" borderId="41" xfId="0" applyFont="1" applyFill="1" applyBorder="1"/>
    <xf numFmtId="0" fontId="23" fillId="2" borderId="41" xfId="0" applyFont="1" applyFill="1" applyBorder="1"/>
    <xf numFmtId="0" fontId="23" fillId="2" borderId="45" xfId="0" applyFont="1" applyFill="1" applyBorder="1"/>
    <xf numFmtId="0" fontId="20" fillId="2" borderId="45" xfId="0" applyFont="1" applyFill="1" applyBorder="1"/>
    <xf numFmtId="4" fontId="20" fillId="2" borderId="45" xfId="0" applyNumberFormat="1" applyFont="1" applyFill="1" applyBorder="1" applyAlignment="1">
      <alignment horizontal="right"/>
    </xf>
    <xf numFmtId="0" fontId="23" fillId="2" borderId="53" xfId="0" applyFont="1" applyFill="1" applyBorder="1"/>
    <xf numFmtId="0" fontId="1" fillId="2" borderId="78" xfId="0" applyFont="1" applyFill="1" applyBorder="1" applyAlignment="1">
      <alignment horizontal="center"/>
    </xf>
    <xf numFmtId="0" fontId="25" fillId="2" borderId="78" xfId="0" applyFont="1" applyFill="1" applyBorder="1" applyAlignment="1">
      <alignment horizontal="center"/>
    </xf>
    <xf numFmtId="0" fontId="1" fillId="2" borderId="77" xfId="0" applyFont="1" applyFill="1" applyBorder="1" applyAlignment="1">
      <alignment horizontal="center"/>
    </xf>
    <xf numFmtId="0" fontId="1" fillId="2" borderId="55" xfId="0" applyFont="1" applyFill="1" applyBorder="1"/>
    <xf numFmtId="0" fontId="1" fillId="0" borderId="50" xfId="0" applyFont="1" applyFill="1" applyBorder="1" applyAlignment="1">
      <alignment horizontal="center"/>
    </xf>
    <xf numFmtId="0" fontId="1" fillId="0" borderId="50" xfId="0" applyFont="1" applyFill="1" applyBorder="1"/>
    <xf numFmtId="4" fontId="1" fillId="0" borderId="50" xfId="0" applyNumberFormat="1" applyFont="1" applyFill="1" applyBorder="1" applyAlignment="1">
      <alignment horizontal="right"/>
    </xf>
    <xf numFmtId="4" fontId="1" fillId="2" borderId="0" xfId="0" applyNumberFormat="1" applyFont="1" applyFill="1" applyBorder="1" applyAlignment="1">
      <alignment horizontal="right"/>
    </xf>
    <xf numFmtId="0" fontId="1" fillId="2" borderId="39" xfId="0" applyFont="1" applyFill="1" applyBorder="1"/>
    <xf numFmtId="0" fontId="1" fillId="2" borderId="11" xfId="0" applyFont="1" applyFill="1" applyBorder="1"/>
    <xf numFmtId="4" fontId="23" fillId="2" borderId="53" xfId="0" applyNumberFormat="1" applyFont="1" applyFill="1" applyBorder="1" applyAlignment="1">
      <alignment horizontal="right"/>
    </xf>
    <xf numFmtId="0" fontId="1" fillId="2" borderId="29" xfId="0" applyFont="1" applyFill="1" applyBorder="1" applyAlignment="1">
      <alignment horizontal="center"/>
    </xf>
    <xf numFmtId="4" fontId="1" fillId="2" borderId="32" xfId="0" applyNumberFormat="1" applyFont="1" applyFill="1" applyBorder="1" applyAlignment="1">
      <alignment horizontal="right"/>
    </xf>
    <xf numFmtId="0" fontId="14" fillId="0" borderId="42" xfId="0" applyFont="1" applyFill="1" applyBorder="1"/>
    <xf numFmtId="0" fontId="20" fillId="2" borderId="52" xfId="0" applyFont="1" applyFill="1" applyBorder="1" applyAlignment="1">
      <alignment horizontal="center"/>
    </xf>
    <xf numFmtId="4" fontId="20" fillId="2" borderId="53" xfId="0" applyNumberFormat="1" applyFont="1" applyFill="1" applyBorder="1" applyAlignment="1">
      <alignment horizontal="right"/>
    </xf>
    <xf numFmtId="0" fontId="20" fillId="0" borderId="33" xfId="0" applyFont="1" applyFill="1" applyBorder="1" applyAlignment="1">
      <alignment horizontal="center"/>
    </xf>
    <xf numFmtId="4" fontId="10" fillId="0" borderId="39" xfId="0" applyNumberFormat="1" applyFont="1" applyFill="1" applyBorder="1" applyAlignment="1">
      <alignment horizontal="right"/>
    </xf>
    <xf numFmtId="0" fontId="20" fillId="0" borderId="36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20" fillId="0" borderId="55" xfId="0" applyFont="1" applyFill="1" applyBorder="1"/>
    <xf numFmtId="4" fontId="20" fillId="0" borderId="55" xfId="0" applyNumberFormat="1" applyFont="1" applyFill="1" applyBorder="1" applyAlignment="1">
      <alignment horizontal="right"/>
    </xf>
    <xf numFmtId="0" fontId="1" fillId="0" borderId="42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4" fontId="20" fillId="2" borderId="41" xfId="0" applyNumberFormat="1" applyFont="1" applyFill="1" applyBorder="1" applyAlignment="1">
      <alignment horizontal="right"/>
    </xf>
    <xf numFmtId="0" fontId="1" fillId="0" borderId="45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50" xfId="0" applyFont="1" applyFill="1" applyBorder="1" applyAlignment="1">
      <alignment wrapText="1"/>
    </xf>
    <xf numFmtId="0" fontId="23" fillId="2" borderId="40" xfId="0" applyFont="1" applyFill="1" applyBorder="1"/>
    <xf numFmtId="4" fontId="23" fillId="2" borderId="48" xfId="0" applyNumberFormat="1" applyFont="1" applyFill="1" applyBorder="1" applyAlignment="1">
      <alignment horizontal="right"/>
    </xf>
    <xf numFmtId="0" fontId="23" fillId="2" borderId="42" xfId="0" applyFont="1" applyFill="1" applyBorder="1"/>
    <xf numFmtId="0" fontId="23" fillId="2" borderId="0" xfId="0" applyFont="1" applyFill="1"/>
    <xf numFmtId="0" fontId="1" fillId="2" borderId="68" xfId="0" applyFont="1" applyFill="1" applyBorder="1" applyAlignment="1">
      <alignment horizontal="center"/>
    </xf>
    <xf numFmtId="4" fontId="0" fillId="0" borderId="41" xfId="0" applyNumberFormat="1" applyBorder="1"/>
    <xf numFmtId="0" fontId="21" fillId="4" borderId="27" xfId="0" applyFont="1" applyFill="1" applyBorder="1" applyAlignment="1">
      <alignment horizontal="center"/>
    </xf>
    <xf numFmtId="0" fontId="21" fillId="4" borderId="73" xfId="0" applyFont="1" applyFill="1" applyBorder="1"/>
    <xf numFmtId="4" fontId="15" fillId="4" borderId="30" xfId="0" applyNumberFormat="1" applyFont="1" applyFill="1" applyBorder="1" applyAlignment="1">
      <alignment horizontal="right"/>
    </xf>
    <xf numFmtId="0" fontId="21" fillId="6" borderId="31" xfId="0" applyFont="1" applyFill="1" applyBorder="1" applyAlignment="1">
      <alignment horizontal="center"/>
    </xf>
    <xf numFmtId="0" fontId="21" fillId="6" borderId="58" xfId="0" applyFont="1" applyFill="1" applyBorder="1"/>
    <xf numFmtId="0" fontId="1" fillId="6" borderId="50" xfId="0" applyFont="1" applyFill="1" applyBorder="1" applyAlignment="1">
      <alignment horizontal="center"/>
    </xf>
    <xf numFmtId="0" fontId="1" fillId="6" borderId="50" xfId="0" applyFont="1" applyFill="1" applyBorder="1"/>
    <xf numFmtId="4" fontId="1" fillId="6" borderId="50" xfId="0" applyNumberFormat="1" applyFont="1" applyFill="1" applyBorder="1" applyAlignment="1">
      <alignment horizontal="right"/>
    </xf>
    <xf numFmtId="4" fontId="1" fillId="6" borderId="42" xfId="0" applyNumberFormat="1" applyFont="1" applyFill="1" applyBorder="1" applyAlignment="1">
      <alignment horizontal="right"/>
    </xf>
    <xf numFmtId="4" fontId="15" fillId="6" borderId="23" xfId="0" applyNumberFormat="1" applyFont="1" applyFill="1" applyBorder="1" applyAlignment="1">
      <alignment horizontal="right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4" fontId="21" fillId="2" borderId="0" xfId="0" applyNumberFormat="1" applyFont="1" applyFill="1" applyBorder="1" applyAlignment="1">
      <alignment horizontal="right"/>
    </xf>
    <xf numFmtId="0" fontId="21" fillId="2" borderId="27" xfId="0" applyFont="1" applyFill="1" applyBorder="1" applyAlignment="1">
      <alignment horizontal="center"/>
    </xf>
    <xf numFmtId="0" fontId="21" fillId="2" borderId="73" xfId="0" applyFont="1" applyFill="1" applyBorder="1"/>
    <xf numFmtId="0" fontId="21" fillId="2" borderId="29" xfId="0" applyFont="1" applyFill="1" applyBorder="1" applyAlignment="1">
      <alignment horizontal="center"/>
    </xf>
    <xf numFmtId="0" fontId="21" fillId="2" borderId="55" xfId="0" applyFont="1" applyFill="1" applyBorder="1"/>
    <xf numFmtId="4" fontId="21" fillId="2" borderId="32" xfId="0" applyNumberFormat="1" applyFont="1" applyFill="1" applyBorder="1" applyAlignment="1">
      <alignment horizontal="right"/>
    </xf>
    <xf numFmtId="0" fontId="21" fillId="2" borderId="53" xfId="0" applyFont="1" applyFill="1" applyBorder="1"/>
    <xf numFmtId="49" fontId="1" fillId="2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49" fontId="21" fillId="0" borderId="0" xfId="0" applyNumberFormat="1" applyFont="1" applyFill="1" applyBorder="1" applyAlignment="1">
      <alignment horizontal="right"/>
    </xf>
    <xf numFmtId="4" fontId="21" fillId="0" borderId="0" xfId="0" applyNumberFormat="1" applyFont="1" applyFill="1" applyBorder="1" applyAlignment="1">
      <alignment horizontal="right"/>
    </xf>
    <xf numFmtId="0" fontId="21" fillId="2" borderId="51" xfId="0" applyFont="1" applyFill="1" applyBorder="1" applyAlignment="1">
      <alignment horizontal="center"/>
    </xf>
    <xf numFmtId="4" fontId="21" fillId="2" borderId="54" xfId="0" applyNumberFormat="1" applyFont="1" applyFill="1" applyBorder="1" applyAlignment="1">
      <alignment horizontal="right"/>
    </xf>
    <xf numFmtId="49" fontId="20" fillId="0" borderId="0" xfId="0" applyNumberFormat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3" fillId="2" borderId="0" xfId="0" applyFont="1" applyFill="1" applyAlignment="1">
      <alignment horizontal="left" shrinkToFit="1"/>
    </xf>
    <xf numFmtId="0" fontId="10" fillId="2" borderId="0" xfId="0" applyFont="1" applyFill="1" applyAlignment="1">
      <alignment horizontal="left" shrinkToFit="1"/>
    </xf>
    <xf numFmtId="0" fontId="11" fillId="2" borderId="0" xfId="0" applyFont="1" applyFill="1" applyAlignment="1">
      <alignment horizontal="left" shrinkToFit="1"/>
    </xf>
    <xf numFmtId="0" fontId="10" fillId="2" borderId="0" xfId="0" applyFont="1" applyFill="1" applyAlignment="1">
      <alignment horizontal="fill" shrinkToFit="1"/>
    </xf>
    <xf numFmtId="0" fontId="12" fillId="2" borderId="0" xfId="0" applyFont="1" applyFill="1" applyAlignment="1">
      <alignment horizontal="left" shrinkToFit="1"/>
    </xf>
    <xf numFmtId="4" fontId="21" fillId="2" borderId="73" xfId="0" applyNumberFormat="1" applyFont="1" applyFill="1" applyBorder="1" applyAlignment="1">
      <alignment horizontal="center" vertical="center"/>
    </xf>
    <xf numFmtId="4" fontId="21" fillId="2" borderId="55" xfId="0" applyNumberFormat="1" applyFont="1" applyFill="1" applyBorder="1" applyAlignment="1">
      <alignment horizontal="center" vertical="center"/>
    </xf>
    <xf numFmtId="4" fontId="21" fillId="2" borderId="30" xfId="0" applyNumberFormat="1" applyFont="1" applyFill="1" applyBorder="1" applyAlignment="1">
      <alignment horizontal="center" vertical="center"/>
    </xf>
    <xf numFmtId="4" fontId="21" fillId="2" borderId="32" xfId="0" applyNumberFormat="1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1" fillId="2" borderId="27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/>
    </xf>
    <xf numFmtId="0" fontId="2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EC38-7002-43AB-8BCF-170CCF1510FA}">
  <sheetPr>
    <pageSetUpPr fitToPage="1"/>
  </sheetPr>
  <dimension ref="A1:I933"/>
  <sheetViews>
    <sheetView tabSelected="1" zoomScaleNormal="100" zoomScaleSheetLayoutView="75" workbookViewId="0">
      <selection activeCell="I6" sqref="I6"/>
    </sheetView>
  </sheetViews>
  <sheetFormatPr defaultColWidth="45.85546875" defaultRowHeight="15.95" customHeight="1" x14ac:dyDescent="0.2"/>
  <cols>
    <col min="1" max="1" width="7.7109375" style="1" bestFit="1" customWidth="1"/>
    <col min="2" max="2" width="82.5703125" style="3" bestFit="1" customWidth="1"/>
    <col min="3" max="3" width="19" style="425" customWidth="1"/>
    <col min="4" max="4" width="20.42578125" style="425" customWidth="1"/>
    <col min="5" max="5" width="19.7109375" style="425" customWidth="1"/>
    <col min="6" max="6" width="19.7109375" style="425" bestFit="1" customWidth="1"/>
    <col min="7" max="7" width="19" style="3" customWidth="1"/>
    <col min="8" max="8" width="18.7109375" style="3" customWidth="1"/>
    <col min="9" max="255" width="45.85546875" style="3"/>
    <col min="256" max="256" width="7.7109375" style="3" bestFit="1" customWidth="1"/>
    <col min="257" max="257" width="67.7109375" style="3" customWidth="1"/>
    <col min="258" max="258" width="19" style="3" customWidth="1"/>
    <col min="259" max="259" width="20.42578125" style="3" customWidth="1"/>
    <col min="260" max="260" width="19.7109375" style="3" customWidth="1"/>
    <col min="261" max="261" width="18.42578125" style="3" customWidth="1"/>
    <col min="262" max="262" width="20.85546875" style="3" customWidth="1"/>
    <col min="263" max="263" width="19" style="3" customWidth="1"/>
    <col min="264" max="264" width="18.7109375" style="3" customWidth="1"/>
    <col min="265" max="511" width="45.85546875" style="3"/>
    <col min="512" max="512" width="7.7109375" style="3" bestFit="1" customWidth="1"/>
    <col min="513" max="513" width="67.7109375" style="3" customWidth="1"/>
    <col min="514" max="514" width="19" style="3" customWidth="1"/>
    <col min="515" max="515" width="20.42578125" style="3" customWidth="1"/>
    <col min="516" max="516" width="19.7109375" style="3" customWidth="1"/>
    <col min="517" max="517" width="18.42578125" style="3" customWidth="1"/>
    <col min="518" max="518" width="20.85546875" style="3" customWidth="1"/>
    <col min="519" max="519" width="19" style="3" customWidth="1"/>
    <col min="520" max="520" width="18.7109375" style="3" customWidth="1"/>
    <col min="521" max="767" width="45.85546875" style="3"/>
    <col min="768" max="768" width="7.7109375" style="3" bestFit="1" customWidth="1"/>
    <col min="769" max="769" width="67.7109375" style="3" customWidth="1"/>
    <col min="770" max="770" width="19" style="3" customWidth="1"/>
    <col min="771" max="771" width="20.42578125" style="3" customWidth="1"/>
    <col min="772" max="772" width="19.7109375" style="3" customWidth="1"/>
    <col min="773" max="773" width="18.42578125" style="3" customWidth="1"/>
    <col min="774" max="774" width="20.85546875" style="3" customWidth="1"/>
    <col min="775" max="775" width="19" style="3" customWidth="1"/>
    <col min="776" max="776" width="18.7109375" style="3" customWidth="1"/>
    <col min="777" max="1023" width="45.85546875" style="3"/>
    <col min="1024" max="1024" width="7.7109375" style="3" bestFit="1" customWidth="1"/>
    <col min="1025" max="1025" width="67.7109375" style="3" customWidth="1"/>
    <col min="1026" max="1026" width="19" style="3" customWidth="1"/>
    <col min="1027" max="1027" width="20.42578125" style="3" customWidth="1"/>
    <col min="1028" max="1028" width="19.7109375" style="3" customWidth="1"/>
    <col min="1029" max="1029" width="18.42578125" style="3" customWidth="1"/>
    <col min="1030" max="1030" width="20.85546875" style="3" customWidth="1"/>
    <col min="1031" max="1031" width="19" style="3" customWidth="1"/>
    <col min="1032" max="1032" width="18.7109375" style="3" customWidth="1"/>
    <col min="1033" max="1279" width="45.85546875" style="3"/>
    <col min="1280" max="1280" width="7.7109375" style="3" bestFit="1" customWidth="1"/>
    <col min="1281" max="1281" width="67.7109375" style="3" customWidth="1"/>
    <col min="1282" max="1282" width="19" style="3" customWidth="1"/>
    <col min="1283" max="1283" width="20.42578125" style="3" customWidth="1"/>
    <col min="1284" max="1284" width="19.7109375" style="3" customWidth="1"/>
    <col min="1285" max="1285" width="18.42578125" style="3" customWidth="1"/>
    <col min="1286" max="1286" width="20.85546875" style="3" customWidth="1"/>
    <col min="1287" max="1287" width="19" style="3" customWidth="1"/>
    <col min="1288" max="1288" width="18.7109375" style="3" customWidth="1"/>
    <col min="1289" max="1535" width="45.85546875" style="3"/>
    <col min="1536" max="1536" width="7.7109375" style="3" bestFit="1" customWidth="1"/>
    <col min="1537" max="1537" width="67.7109375" style="3" customWidth="1"/>
    <col min="1538" max="1538" width="19" style="3" customWidth="1"/>
    <col min="1539" max="1539" width="20.42578125" style="3" customWidth="1"/>
    <col min="1540" max="1540" width="19.7109375" style="3" customWidth="1"/>
    <col min="1541" max="1541" width="18.42578125" style="3" customWidth="1"/>
    <col min="1542" max="1542" width="20.85546875" style="3" customWidth="1"/>
    <col min="1543" max="1543" width="19" style="3" customWidth="1"/>
    <col min="1544" max="1544" width="18.7109375" style="3" customWidth="1"/>
    <col min="1545" max="1791" width="45.85546875" style="3"/>
    <col min="1792" max="1792" width="7.7109375" style="3" bestFit="1" customWidth="1"/>
    <col min="1793" max="1793" width="67.7109375" style="3" customWidth="1"/>
    <col min="1794" max="1794" width="19" style="3" customWidth="1"/>
    <col min="1795" max="1795" width="20.42578125" style="3" customWidth="1"/>
    <col min="1796" max="1796" width="19.7109375" style="3" customWidth="1"/>
    <col min="1797" max="1797" width="18.42578125" style="3" customWidth="1"/>
    <col min="1798" max="1798" width="20.85546875" style="3" customWidth="1"/>
    <col min="1799" max="1799" width="19" style="3" customWidth="1"/>
    <col min="1800" max="1800" width="18.7109375" style="3" customWidth="1"/>
    <col min="1801" max="2047" width="45.85546875" style="3"/>
    <col min="2048" max="2048" width="7.7109375" style="3" bestFit="1" customWidth="1"/>
    <col min="2049" max="2049" width="67.7109375" style="3" customWidth="1"/>
    <col min="2050" max="2050" width="19" style="3" customWidth="1"/>
    <col min="2051" max="2051" width="20.42578125" style="3" customWidth="1"/>
    <col min="2052" max="2052" width="19.7109375" style="3" customWidth="1"/>
    <col min="2053" max="2053" width="18.42578125" style="3" customWidth="1"/>
    <col min="2054" max="2054" width="20.85546875" style="3" customWidth="1"/>
    <col min="2055" max="2055" width="19" style="3" customWidth="1"/>
    <col min="2056" max="2056" width="18.7109375" style="3" customWidth="1"/>
    <col min="2057" max="2303" width="45.85546875" style="3"/>
    <col min="2304" max="2304" width="7.7109375" style="3" bestFit="1" customWidth="1"/>
    <col min="2305" max="2305" width="67.7109375" style="3" customWidth="1"/>
    <col min="2306" max="2306" width="19" style="3" customWidth="1"/>
    <col min="2307" max="2307" width="20.42578125" style="3" customWidth="1"/>
    <col min="2308" max="2308" width="19.7109375" style="3" customWidth="1"/>
    <col min="2309" max="2309" width="18.42578125" style="3" customWidth="1"/>
    <col min="2310" max="2310" width="20.85546875" style="3" customWidth="1"/>
    <col min="2311" max="2311" width="19" style="3" customWidth="1"/>
    <col min="2312" max="2312" width="18.7109375" style="3" customWidth="1"/>
    <col min="2313" max="2559" width="45.85546875" style="3"/>
    <col min="2560" max="2560" width="7.7109375" style="3" bestFit="1" customWidth="1"/>
    <col min="2561" max="2561" width="67.7109375" style="3" customWidth="1"/>
    <col min="2562" max="2562" width="19" style="3" customWidth="1"/>
    <col min="2563" max="2563" width="20.42578125" style="3" customWidth="1"/>
    <col min="2564" max="2564" width="19.7109375" style="3" customWidth="1"/>
    <col min="2565" max="2565" width="18.42578125" style="3" customWidth="1"/>
    <col min="2566" max="2566" width="20.85546875" style="3" customWidth="1"/>
    <col min="2567" max="2567" width="19" style="3" customWidth="1"/>
    <col min="2568" max="2568" width="18.7109375" style="3" customWidth="1"/>
    <col min="2569" max="2815" width="45.85546875" style="3"/>
    <col min="2816" max="2816" width="7.7109375" style="3" bestFit="1" customWidth="1"/>
    <col min="2817" max="2817" width="67.7109375" style="3" customWidth="1"/>
    <col min="2818" max="2818" width="19" style="3" customWidth="1"/>
    <col min="2819" max="2819" width="20.42578125" style="3" customWidth="1"/>
    <col min="2820" max="2820" width="19.7109375" style="3" customWidth="1"/>
    <col min="2821" max="2821" width="18.42578125" style="3" customWidth="1"/>
    <col min="2822" max="2822" width="20.85546875" style="3" customWidth="1"/>
    <col min="2823" max="2823" width="19" style="3" customWidth="1"/>
    <col min="2824" max="2824" width="18.7109375" style="3" customWidth="1"/>
    <col min="2825" max="3071" width="45.85546875" style="3"/>
    <col min="3072" max="3072" width="7.7109375" style="3" bestFit="1" customWidth="1"/>
    <col min="3073" max="3073" width="67.7109375" style="3" customWidth="1"/>
    <col min="3074" max="3074" width="19" style="3" customWidth="1"/>
    <col min="3075" max="3075" width="20.42578125" style="3" customWidth="1"/>
    <col min="3076" max="3076" width="19.7109375" style="3" customWidth="1"/>
    <col min="3077" max="3077" width="18.42578125" style="3" customWidth="1"/>
    <col min="3078" max="3078" width="20.85546875" style="3" customWidth="1"/>
    <col min="3079" max="3079" width="19" style="3" customWidth="1"/>
    <col min="3080" max="3080" width="18.7109375" style="3" customWidth="1"/>
    <col min="3081" max="3327" width="45.85546875" style="3"/>
    <col min="3328" max="3328" width="7.7109375" style="3" bestFit="1" customWidth="1"/>
    <col min="3329" max="3329" width="67.7109375" style="3" customWidth="1"/>
    <col min="3330" max="3330" width="19" style="3" customWidth="1"/>
    <col min="3331" max="3331" width="20.42578125" style="3" customWidth="1"/>
    <col min="3332" max="3332" width="19.7109375" style="3" customWidth="1"/>
    <col min="3333" max="3333" width="18.42578125" style="3" customWidth="1"/>
    <col min="3334" max="3334" width="20.85546875" style="3" customWidth="1"/>
    <col min="3335" max="3335" width="19" style="3" customWidth="1"/>
    <col min="3336" max="3336" width="18.7109375" style="3" customWidth="1"/>
    <col min="3337" max="3583" width="45.85546875" style="3"/>
    <col min="3584" max="3584" width="7.7109375" style="3" bestFit="1" customWidth="1"/>
    <col min="3585" max="3585" width="67.7109375" style="3" customWidth="1"/>
    <col min="3586" max="3586" width="19" style="3" customWidth="1"/>
    <col min="3587" max="3587" width="20.42578125" style="3" customWidth="1"/>
    <col min="3588" max="3588" width="19.7109375" style="3" customWidth="1"/>
    <col min="3589" max="3589" width="18.42578125" style="3" customWidth="1"/>
    <col min="3590" max="3590" width="20.85546875" style="3" customWidth="1"/>
    <col min="3591" max="3591" width="19" style="3" customWidth="1"/>
    <col min="3592" max="3592" width="18.7109375" style="3" customWidth="1"/>
    <col min="3593" max="3839" width="45.85546875" style="3"/>
    <col min="3840" max="3840" width="7.7109375" style="3" bestFit="1" customWidth="1"/>
    <col min="3841" max="3841" width="67.7109375" style="3" customWidth="1"/>
    <col min="3842" max="3842" width="19" style="3" customWidth="1"/>
    <col min="3843" max="3843" width="20.42578125" style="3" customWidth="1"/>
    <col min="3844" max="3844" width="19.7109375" style="3" customWidth="1"/>
    <col min="3845" max="3845" width="18.42578125" style="3" customWidth="1"/>
    <col min="3846" max="3846" width="20.85546875" style="3" customWidth="1"/>
    <col min="3847" max="3847" width="19" style="3" customWidth="1"/>
    <col min="3848" max="3848" width="18.7109375" style="3" customWidth="1"/>
    <col min="3849" max="4095" width="45.85546875" style="3"/>
    <col min="4096" max="4096" width="7.7109375" style="3" bestFit="1" customWidth="1"/>
    <col min="4097" max="4097" width="67.7109375" style="3" customWidth="1"/>
    <col min="4098" max="4098" width="19" style="3" customWidth="1"/>
    <col min="4099" max="4099" width="20.42578125" style="3" customWidth="1"/>
    <col min="4100" max="4100" width="19.7109375" style="3" customWidth="1"/>
    <col min="4101" max="4101" width="18.42578125" style="3" customWidth="1"/>
    <col min="4102" max="4102" width="20.85546875" style="3" customWidth="1"/>
    <col min="4103" max="4103" width="19" style="3" customWidth="1"/>
    <col min="4104" max="4104" width="18.7109375" style="3" customWidth="1"/>
    <col min="4105" max="4351" width="45.85546875" style="3"/>
    <col min="4352" max="4352" width="7.7109375" style="3" bestFit="1" customWidth="1"/>
    <col min="4353" max="4353" width="67.7109375" style="3" customWidth="1"/>
    <col min="4354" max="4354" width="19" style="3" customWidth="1"/>
    <col min="4355" max="4355" width="20.42578125" style="3" customWidth="1"/>
    <col min="4356" max="4356" width="19.7109375" style="3" customWidth="1"/>
    <col min="4357" max="4357" width="18.42578125" style="3" customWidth="1"/>
    <col min="4358" max="4358" width="20.85546875" style="3" customWidth="1"/>
    <col min="4359" max="4359" width="19" style="3" customWidth="1"/>
    <col min="4360" max="4360" width="18.7109375" style="3" customWidth="1"/>
    <col min="4361" max="4607" width="45.85546875" style="3"/>
    <col min="4608" max="4608" width="7.7109375" style="3" bestFit="1" customWidth="1"/>
    <col min="4609" max="4609" width="67.7109375" style="3" customWidth="1"/>
    <col min="4610" max="4610" width="19" style="3" customWidth="1"/>
    <col min="4611" max="4611" width="20.42578125" style="3" customWidth="1"/>
    <col min="4612" max="4612" width="19.7109375" style="3" customWidth="1"/>
    <col min="4613" max="4613" width="18.42578125" style="3" customWidth="1"/>
    <col min="4614" max="4614" width="20.85546875" style="3" customWidth="1"/>
    <col min="4615" max="4615" width="19" style="3" customWidth="1"/>
    <col min="4616" max="4616" width="18.7109375" style="3" customWidth="1"/>
    <col min="4617" max="4863" width="45.85546875" style="3"/>
    <col min="4864" max="4864" width="7.7109375" style="3" bestFit="1" customWidth="1"/>
    <col min="4865" max="4865" width="67.7109375" style="3" customWidth="1"/>
    <col min="4866" max="4866" width="19" style="3" customWidth="1"/>
    <col min="4867" max="4867" width="20.42578125" style="3" customWidth="1"/>
    <col min="4868" max="4868" width="19.7109375" style="3" customWidth="1"/>
    <col min="4869" max="4869" width="18.42578125" style="3" customWidth="1"/>
    <col min="4870" max="4870" width="20.85546875" style="3" customWidth="1"/>
    <col min="4871" max="4871" width="19" style="3" customWidth="1"/>
    <col min="4872" max="4872" width="18.7109375" style="3" customWidth="1"/>
    <col min="4873" max="5119" width="45.85546875" style="3"/>
    <col min="5120" max="5120" width="7.7109375" style="3" bestFit="1" customWidth="1"/>
    <col min="5121" max="5121" width="67.7109375" style="3" customWidth="1"/>
    <col min="5122" max="5122" width="19" style="3" customWidth="1"/>
    <col min="5123" max="5123" width="20.42578125" style="3" customWidth="1"/>
    <col min="5124" max="5124" width="19.7109375" style="3" customWidth="1"/>
    <col min="5125" max="5125" width="18.42578125" style="3" customWidth="1"/>
    <col min="5126" max="5126" width="20.85546875" style="3" customWidth="1"/>
    <col min="5127" max="5127" width="19" style="3" customWidth="1"/>
    <col min="5128" max="5128" width="18.7109375" style="3" customWidth="1"/>
    <col min="5129" max="5375" width="45.85546875" style="3"/>
    <col min="5376" max="5376" width="7.7109375" style="3" bestFit="1" customWidth="1"/>
    <col min="5377" max="5377" width="67.7109375" style="3" customWidth="1"/>
    <col min="5378" max="5378" width="19" style="3" customWidth="1"/>
    <col min="5379" max="5379" width="20.42578125" style="3" customWidth="1"/>
    <col min="5380" max="5380" width="19.7109375" style="3" customWidth="1"/>
    <col min="5381" max="5381" width="18.42578125" style="3" customWidth="1"/>
    <col min="5382" max="5382" width="20.85546875" style="3" customWidth="1"/>
    <col min="5383" max="5383" width="19" style="3" customWidth="1"/>
    <col min="5384" max="5384" width="18.7109375" style="3" customWidth="1"/>
    <col min="5385" max="5631" width="45.85546875" style="3"/>
    <col min="5632" max="5632" width="7.7109375" style="3" bestFit="1" customWidth="1"/>
    <col min="5633" max="5633" width="67.7109375" style="3" customWidth="1"/>
    <col min="5634" max="5634" width="19" style="3" customWidth="1"/>
    <col min="5635" max="5635" width="20.42578125" style="3" customWidth="1"/>
    <col min="5636" max="5636" width="19.7109375" style="3" customWidth="1"/>
    <col min="5637" max="5637" width="18.42578125" style="3" customWidth="1"/>
    <col min="5638" max="5638" width="20.85546875" style="3" customWidth="1"/>
    <col min="5639" max="5639" width="19" style="3" customWidth="1"/>
    <col min="5640" max="5640" width="18.7109375" style="3" customWidth="1"/>
    <col min="5641" max="5887" width="45.85546875" style="3"/>
    <col min="5888" max="5888" width="7.7109375" style="3" bestFit="1" customWidth="1"/>
    <col min="5889" max="5889" width="67.7109375" style="3" customWidth="1"/>
    <col min="5890" max="5890" width="19" style="3" customWidth="1"/>
    <col min="5891" max="5891" width="20.42578125" style="3" customWidth="1"/>
    <col min="5892" max="5892" width="19.7109375" style="3" customWidth="1"/>
    <col min="5893" max="5893" width="18.42578125" style="3" customWidth="1"/>
    <col min="5894" max="5894" width="20.85546875" style="3" customWidth="1"/>
    <col min="5895" max="5895" width="19" style="3" customWidth="1"/>
    <col min="5896" max="5896" width="18.7109375" style="3" customWidth="1"/>
    <col min="5897" max="6143" width="45.85546875" style="3"/>
    <col min="6144" max="6144" width="7.7109375" style="3" bestFit="1" customWidth="1"/>
    <col min="6145" max="6145" width="67.7109375" style="3" customWidth="1"/>
    <col min="6146" max="6146" width="19" style="3" customWidth="1"/>
    <col min="6147" max="6147" width="20.42578125" style="3" customWidth="1"/>
    <col min="6148" max="6148" width="19.7109375" style="3" customWidth="1"/>
    <col min="6149" max="6149" width="18.42578125" style="3" customWidth="1"/>
    <col min="6150" max="6150" width="20.85546875" style="3" customWidth="1"/>
    <col min="6151" max="6151" width="19" style="3" customWidth="1"/>
    <col min="6152" max="6152" width="18.7109375" style="3" customWidth="1"/>
    <col min="6153" max="6399" width="45.85546875" style="3"/>
    <col min="6400" max="6400" width="7.7109375" style="3" bestFit="1" customWidth="1"/>
    <col min="6401" max="6401" width="67.7109375" style="3" customWidth="1"/>
    <col min="6402" max="6402" width="19" style="3" customWidth="1"/>
    <col min="6403" max="6403" width="20.42578125" style="3" customWidth="1"/>
    <col min="6404" max="6404" width="19.7109375" style="3" customWidth="1"/>
    <col min="6405" max="6405" width="18.42578125" style="3" customWidth="1"/>
    <col min="6406" max="6406" width="20.85546875" style="3" customWidth="1"/>
    <col min="6407" max="6407" width="19" style="3" customWidth="1"/>
    <col min="6408" max="6408" width="18.7109375" style="3" customWidth="1"/>
    <col min="6409" max="6655" width="45.85546875" style="3"/>
    <col min="6656" max="6656" width="7.7109375" style="3" bestFit="1" customWidth="1"/>
    <col min="6657" max="6657" width="67.7109375" style="3" customWidth="1"/>
    <col min="6658" max="6658" width="19" style="3" customWidth="1"/>
    <col min="6659" max="6659" width="20.42578125" style="3" customWidth="1"/>
    <col min="6660" max="6660" width="19.7109375" style="3" customWidth="1"/>
    <col min="6661" max="6661" width="18.42578125" style="3" customWidth="1"/>
    <col min="6662" max="6662" width="20.85546875" style="3" customWidth="1"/>
    <col min="6663" max="6663" width="19" style="3" customWidth="1"/>
    <col min="6664" max="6664" width="18.7109375" style="3" customWidth="1"/>
    <col min="6665" max="6911" width="45.85546875" style="3"/>
    <col min="6912" max="6912" width="7.7109375" style="3" bestFit="1" customWidth="1"/>
    <col min="6913" max="6913" width="67.7109375" style="3" customWidth="1"/>
    <col min="6914" max="6914" width="19" style="3" customWidth="1"/>
    <col min="6915" max="6915" width="20.42578125" style="3" customWidth="1"/>
    <col min="6916" max="6916" width="19.7109375" style="3" customWidth="1"/>
    <col min="6917" max="6917" width="18.42578125" style="3" customWidth="1"/>
    <col min="6918" max="6918" width="20.85546875" style="3" customWidth="1"/>
    <col min="6919" max="6919" width="19" style="3" customWidth="1"/>
    <col min="6920" max="6920" width="18.7109375" style="3" customWidth="1"/>
    <col min="6921" max="7167" width="45.85546875" style="3"/>
    <col min="7168" max="7168" width="7.7109375" style="3" bestFit="1" customWidth="1"/>
    <col min="7169" max="7169" width="67.7109375" style="3" customWidth="1"/>
    <col min="7170" max="7170" width="19" style="3" customWidth="1"/>
    <col min="7171" max="7171" width="20.42578125" style="3" customWidth="1"/>
    <col min="7172" max="7172" width="19.7109375" style="3" customWidth="1"/>
    <col min="7173" max="7173" width="18.42578125" style="3" customWidth="1"/>
    <col min="7174" max="7174" width="20.85546875" style="3" customWidth="1"/>
    <col min="7175" max="7175" width="19" style="3" customWidth="1"/>
    <col min="7176" max="7176" width="18.7109375" style="3" customWidth="1"/>
    <col min="7177" max="7423" width="45.85546875" style="3"/>
    <col min="7424" max="7424" width="7.7109375" style="3" bestFit="1" customWidth="1"/>
    <col min="7425" max="7425" width="67.7109375" style="3" customWidth="1"/>
    <col min="7426" max="7426" width="19" style="3" customWidth="1"/>
    <col min="7427" max="7427" width="20.42578125" style="3" customWidth="1"/>
    <col min="7428" max="7428" width="19.7109375" style="3" customWidth="1"/>
    <col min="7429" max="7429" width="18.42578125" style="3" customWidth="1"/>
    <col min="7430" max="7430" width="20.85546875" style="3" customWidth="1"/>
    <col min="7431" max="7431" width="19" style="3" customWidth="1"/>
    <col min="7432" max="7432" width="18.7109375" style="3" customWidth="1"/>
    <col min="7433" max="7679" width="45.85546875" style="3"/>
    <col min="7680" max="7680" width="7.7109375" style="3" bestFit="1" customWidth="1"/>
    <col min="7681" max="7681" width="67.7109375" style="3" customWidth="1"/>
    <col min="7682" max="7682" width="19" style="3" customWidth="1"/>
    <col min="7683" max="7683" width="20.42578125" style="3" customWidth="1"/>
    <col min="7684" max="7684" width="19.7109375" style="3" customWidth="1"/>
    <col min="7685" max="7685" width="18.42578125" style="3" customWidth="1"/>
    <col min="7686" max="7686" width="20.85546875" style="3" customWidth="1"/>
    <col min="7687" max="7687" width="19" style="3" customWidth="1"/>
    <col min="7688" max="7688" width="18.7109375" style="3" customWidth="1"/>
    <col min="7689" max="7935" width="45.85546875" style="3"/>
    <col min="7936" max="7936" width="7.7109375" style="3" bestFit="1" customWidth="1"/>
    <col min="7937" max="7937" width="67.7109375" style="3" customWidth="1"/>
    <col min="7938" max="7938" width="19" style="3" customWidth="1"/>
    <col min="7939" max="7939" width="20.42578125" style="3" customWidth="1"/>
    <col min="7940" max="7940" width="19.7109375" style="3" customWidth="1"/>
    <col min="7941" max="7941" width="18.42578125" style="3" customWidth="1"/>
    <col min="7942" max="7942" width="20.85546875" style="3" customWidth="1"/>
    <col min="7943" max="7943" width="19" style="3" customWidth="1"/>
    <col min="7944" max="7944" width="18.7109375" style="3" customWidth="1"/>
    <col min="7945" max="8191" width="45.85546875" style="3"/>
    <col min="8192" max="8192" width="7.7109375" style="3" bestFit="1" customWidth="1"/>
    <col min="8193" max="8193" width="67.7109375" style="3" customWidth="1"/>
    <col min="8194" max="8194" width="19" style="3" customWidth="1"/>
    <col min="8195" max="8195" width="20.42578125" style="3" customWidth="1"/>
    <col min="8196" max="8196" width="19.7109375" style="3" customWidth="1"/>
    <col min="8197" max="8197" width="18.42578125" style="3" customWidth="1"/>
    <col min="8198" max="8198" width="20.85546875" style="3" customWidth="1"/>
    <col min="8199" max="8199" width="19" style="3" customWidth="1"/>
    <col min="8200" max="8200" width="18.7109375" style="3" customWidth="1"/>
    <col min="8201" max="8447" width="45.85546875" style="3"/>
    <col min="8448" max="8448" width="7.7109375" style="3" bestFit="1" customWidth="1"/>
    <col min="8449" max="8449" width="67.7109375" style="3" customWidth="1"/>
    <col min="8450" max="8450" width="19" style="3" customWidth="1"/>
    <col min="8451" max="8451" width="20.42578125" style="3" customWidth="1"/>
    <col min="8452" max="8452" width="19.7109375" style="3" customWidth="1"/>
    <col min="8453" max="8453" width="18.42578125" style="3" customWidth="1"/>
    <col min="8454" max="8454" width="20.85546875" style="3" customWidth="1"/>
    <col min="8455" max="8455" width="19" style="3" customWidth="1"/>
    <col min="8456" max="8456" width="18.7109375" style="3" customWidth="1"/>
    <col min="8457" max="8703" width="45.85546875" style="3"/>
    <col min="8704" max="8704" width="7.7109375" style="3" bestFit="1" customWidth="1"/>
    <col min="8705" max="8705" width="67.7109375" style="3" customWidth="1"/>
    <col min="8706" max="8706" width="19" style="3" customWidth="1"/>
    <col min="8707" max="8707" width="20.42578125" style="3" customWidth="1"/>
    <col min="8708" max="8708" width="19.7109375" style="3" customWidth="1"/>
    <col min="8709" max="8709" width="18.42578125" style="3" customWidth="1"/>
    <col min="8710" max="8710" width="20.85546875" style="3" customWidth="1"/>
    <col min="8711" max="8711" width="19" style="3" customWidth="1"/>
    <col min="8712" max="8712" width="18.7109375" style="3" customWidth="1"/>
    <col min="8713" max="8959" width="45.85546875" style="3"/>
    <col min="8960" max="8960" width="7.7109375" style="3" bestFit="1" customWidth="1"/>
    <col min="8961" max="8961" width="67.7109375" style="3" customWidth="1"/>
    <col min="8962" max="8962" width="19" style="3" customWidth="1"/>
    <col min="8963" max="8963" width="20.42578125" style="3" customWidth="1"/>
    <col min="8964" max="8964" width="19.7109375" style="3" customWidth="1"/>
    <col min="8965" max="8965" width="18.42578125" style="3" customWidth="1"/>
    <col min="8966" max="8966" width="20.85546875" style="3" customWidth="1"/>
    <col min="8967" max="8967" width="19" style="3" customWidth="1"/>
    <col min="8968" max="8968" width="18.7109375" style="3" customWidth="1"/>
    <col min="8969" max="9215" width="45.85546875" style="3"/>
    <col min="9216" max="9216" width="7.7109375" style="3" bestFit="1" customWidth="1"/>
    <col min="9217" max="9217" width="67.7109375" style="3" customWidth="1"/>
    <col min="9218" max="9218" width="19" style="3" customWidth="1"/>
    <col min="9219" max="9219" width="20.42578125" style="3" customWidth="1"/>
    <col min="9220" max="9220" width="19.7109375" style="3" customWidth="1"/>
    <col min="9221" max="9221" width="18.42578125" style="3" customWidth="1"/>
    <col min="9222" max="9222" width="20.85546875" style="3" customWidth="1"/>
    <col min="9223" max="9223" width="19" style="3" customWidth="1"/>
    <col min="9224" max="9224" width="18.7109375" style="3" customWidth="1"/>
    <col min="9225" max="9471" width="45.85546875" style="3"/>
    <col min="9472" max="9472" width="7.7109375" style="3" bestFit="1" customWidth="1"/>
    <col min="9473" max="9473" width="67.7109375" style="3" customWidth="1"/>
    <col min="9474" max="9474" width="19" style="3" customWidth="1"/>
    <col min="9475" max="9475" width="20.42578125" style="3" customWidth="1"/>
    <col min="9476" max="9476" width="19.7109375" style="3" customWidth="1"/>
    <col min="9477" max="9477" width="18.42578125" style="3" customWidth="1"/>
    <col min="9478" max="9478" width="20.85546875" style="3" customWidth="1"/>
    <col min="9479" max="9479" width="19" style="3" customWidth="1"/>
    <col min="9480" max="9480" width="18.7109375" style="3" customWidth="1"/>
    <col min="9481" max="9727" width="45.85546875" style="3"/>
    <col min="9728" max="9728" width="7.7109375" style="3" bestFit="1" customWidth="1"/>
    <col min="9729" max="9729" width="67.7109375" style="3" customWidth="1"/>
    <col min="9730" max="9730" width="19" style="3" customWidth="1"/>
    <col min="9731" max="9731" width="20.42578125" style="3" customWidth="1"/>
    <col min="9732" max="9732" width="19.7109375" style="3" customWidth="1"/>
    <col min="9733" max="9733" width="18.42578125" style="3" customWidth="1"/>
    <col min="9734" max="9734" width="20.85546875" style="3" customWidth="1"/>
    <col min="9735" max="9735" width="19" style="3" customWidth="1"/>
    <col min="9736" max="9736" width="18.7109375" style="3" customWidth="1"/>
    <col min="9737" max="9983" width="45.85546875" style="3"/>
    <col min="9984" max="9984" width="7.7109375" style="3" bestFit="1" customWidth="1"/>
    <col min="9985" max="9985" width="67.7109375" style="3" customWidth="1"/>
    <col min="9986" max="9986" width="19" style="3" customWidth="1"/>
    <col min="9987" max="9987" width="20.42578125" style="3" customWidth="1"/>
    <col min="9988" max="9988" width="19.7109375" style="3" customWidth="1"/>
    <col min="9989" max="9989" width="18.42578125" style="3" customWidth="1"/>
    <col min="9990" max="9990" width="20.85546875" style="3" customWidth="1"/>
    <col min="9991" max="9991" width="19" style="3" customWidth="1"/>
    <col min="9992" max="9992" width="18.7109375" style="3" customWidth="1"/>
    <col min="9993" max="10239" width="45.85546875" style="3"/>
    <col min="10240" max="10240" width="7.7109375" style="3" bestFit="1" customWidth="1"/>
    <col min="10241" max="10241" width="67.7109375" style="3" customWidth="1"/>
    <col min="10242" max="10242" width="19" style="3" customWidth="1"/>
    <col min="10243" max="10243" width="20.42578125" style="3" customWidth="1"/>
    <col min="10244" max="10244" width="19.7109375" style="3" customWidth="1"/>
    <col min="10245" max="10245" width="18.42578125" style="3" customWidth="1"/>
    <col min="10246" max="10246" width="20.85546875" style="3" customWidth="1"/>
    <col min="10247" max="10247" width="19" style="3" customWidth="1"/>
    <col min="10248" max="10248" width="18.7109375" style="3" customWidth="1"/>
    <col min="10249" max="10495" width="45.85546875" style="3"/>
    <col min="10496" max="10496" width="7.7109375" style="3" bestFit="1" customWidth="1"/>
    <col min="10497" max="10497" width="67.7109375" style="3" customWidth="1"/>
    <col min="10498" max="10498" width="19" style="3" customWidth="1"/>
    <col min="10499" max="10499" width="20.42578125" style="3" customWidth="1"/>
    <col min="10500" max="10500" width="19.7109375" style="3" customWidth="1"/>
    <col min="10501" max="10501" width="18.42578125" style="3" customWidth="1"/>
    <col min="10502" max="10502" width="20.85546875" style="3" customWidth="1"/>
    <col min="10503" max="10503" width="19" style="3" customWidth="1"/>
    <col min="10504" max="10504" width="18.7109375" style="3" customWidth="1"/>
    <col min="10505" max="10751" width="45.85546875" style="3"/>
    <col min="10752" max="10752" width="7.7109375" style="3" bestFit="1" customWidth="1"/>
    <col min="10753" max="10753" width="67.7109375" style="3" customWidth="1"/>
    <col min="10754" max="10754" width="19" style="3" customWidth="1"/>
    <col min="10755" max="10755" width="20.42578125" style="3" customWidth="1"/>
    <col min="10756" max="10756" width="19.7109375" style="3" customWidth="1"/>
    <col min="10757" max="10757" width="18.42578125" style="3" customWidth="1"/>
    <col min="10758" max="10758" width="20.85546875" style="3" customWidth="1"/>
    <col min="10759" max="10759" width="19" style="3" customWidth="1"/>
    <col min="10760" max="10760" width="18.7109375" style="3" customWidth="1"/>
    <col min="10761" max="11007" width="45.85546875" style="3"/>
    <col min="11008" max="11008" width="7.7109375" style="3" bestFit="1" customWidth="1"/>
    <col min="11009" max="11009" width="67.7109375" style="3" customWidth="1"/>
    <col min="11010" max="11010" width="19" style="3" customWidth="1"/>
    <col min="11011" max="11011" width="20.42578125" style="3" customWidth="1"/>
    <col min="11012" max="11012" width="19.7109375" style="3" customWidth="1"/>
    <col min="11013" max="11013" width="18.42578125" style="3" customWidth="1"/>
    <col min="11014" max="11014" width="20.85546875" style="3" customWidth="1"/>
    <col min="11015" max="11015" width="19" style="3" customWidth="1"/>
    <col min="11016" max="11016" width="18.7109375" style="3" customWidth="1"/>
    <col min="11017" max="11263" width="45.85546875" style="3"/>
    <col min="11264" max="11264" width="7.7109375" style="3" bestFit="1" customWidth="1"/>
    <col min="11265" max="11265" width="67.7109375" style="3" customWidth="1"/>
    <col min="11266" max="11266" width="19" style="3" customWidth="1"/>
    <col min="11267" max="11267" width="20.42578125" style="3" customWidth="1"/>
    <col min="11268" max="11268" width="19.7109375" style="3" customWidth="1"/>
    <col min="11269" max="11269" width="18.42578125" style="3" customWidth="1"/>
    <col min="11270" max="11270" width="20.85546875" style="3" customWidth="1"/>
    <col min="11271" max="11271" width="19" style="3" customWidth="1"/>
    <col min="11272" max="11272" width="18.7109375" style="3" customWidth="1"/>
    <col min="11273" max="11519" width="45.85546875" style="3"/>
    <col min="11520" max="11520" width="7.7109375" style="3" bestFit="1" customWidth="1"/>
    <col min="11521" max="11521" width="67.7109375" style="3" customWidth="1"/>
    <col min="11522" max="11522" width="19" style="3" customWidth="1"/>
    <col min="11523" max="11523" width="20.42578125" style="3" customWidth="1"/>
    <col min="11524" max="11524" width="19.7109375" style="3" customWidth="1"/>
    <col min="11525" max="11525" width="18.42578125" style="3" customWidth="1"/>
    <col min="11526" max="11526" width="20.85546875" style="3" customWidth="1"/>
    <col min="11527" max="11527" width="19" style="3" customWidth="1"/>
    <col min="11528" max="11528" width="18.7109375" style="3" customWidth="1"/>
    <col min="11529" max="11775" width="45.85546875" style="3"/>
    <col min="11776" max="11776" width="7.7109375" style="3" bestFit="1" customWidth="1"/>
    <col min="11777" max="11777" width="67.7109375" style="3" customWidth="1"/>
    <col min="11778" max="11778" width="19" style="3" customWidth="1"/>
    <col min="11779" max="11779" width="20.42578125" style="3" customWidth="1"/>
    <col min="11780" max="11780" width="19.7109375" style="3" customWidth="1"/>
    <col min="11781" max="11781" width="18.42578125" style="3" customWidth="1"/>
    <col min="11782" max="11782" width="20.85546875" style="3" customWidth="1"/>
    <col min="11783" max="11783" width="19" style="3" customWidth="1"/>
    <col min="11784" max="11784" width="18.7109375" style="3" customWidth="1"/>
    <col min="11785" max="12031" width="45.85546875" style="3"/>
    <col min="12032" max="12032" width="7.7109375" style="3" bestFit="1" customWidth="1"/>
    <col min="12033" max="12033" width="67.7109375" style="3" customWidth="1"/>
    <col min="12034" max="12034" width="19" style="3" customWidth="1"/>
    <col min="12035" max="12035" width="20.42578125" style="3" customWidth="1"/>
    <col min="12036" max="12036" width="19.7109375" style="3" customWidth="1"/>
    <col min="12037" max="12037" width="18.42578125" style="3" customWidth="1"/>
    <col min="12038" max="12038" width="20.85546875" style="3" customWidth="1"/>
    <col min="12039" max="12039" width="19" style="3" customWidth="1"/>
    <col min="12040" max="12040" width="18.7109375" style="3" customWidth="1"/>
    <col min="12041" max="12287" width="45.85546875" style="3"/>
    <col min="12288" max="12288" width="7.7109375" style="3" bestFit="1" customWidth="1"/>
    <col min="12289" max="12289" width="67.7109375" style="3" customWidth="1"/>
    <col min="12290" max="12290" width="19" style="3" customWidth="1"/>
    <col min="12291" max="12291" width="20.42578125" style="3" customWidth="1"/>
    <col min="12292" max="12292" width="19.7109375" style="3" customWidth="1"/>
    <col min="12293" max="12293" width="18.42578125" style="3" customWidth="1"/>
    <col min="12294" max="12294" width="20.85546875" style="3" customWidth="1"/>
    <col min="12295" max="12295" width="19" style="3" customWidth="1"/>
    <col min="12296" max="12296" width="18.7109375" style="3" customWidth="1"/>
    <col min="12297" max="12543" width="45.85546875" style="3"/>
    <col min="12544" max="12544" width="7.7109375" style="3" bestFit="1" customWidth="1"/>
    <col min="12545" max="12545" width="67.7109375" style="3" customWidth="1"/>
    <col min="12546" max="12546" width="19" style="3" customWidth="1"/>
    <col min="12547" max="12547" width="20.42578125" style="3" customWidth="1"/>
    <col min="12548" max="12548" width="19.7109375" style="3" customWidth="1"/>
    <col min="12549" max="12549" width="18.42578125" style="3" customWidth="1"/>
    <col min="12550" max="12550" width="20.85546875" style="3" customWidth="1"/>
    <col min="12551" max="12551" width="19" style="3" customWidth="1"/>
    <col min="12552" max="12552" width="18.7109375" style="3" customWidth="1"/>
    <col min="12553" max="12799" width="45.85546875" style="3"/>
    <col min="12800" max="12800" width="7.7109375" style="3" bestFit="1" customWidth="1"/>
    <col min="12801" max="12801" width="67.7109375" style="3" customWidth="1"/>
    <col min="12802" max="12802" width="19" style="3" customWidth="1"/>
    <col min="12803" max="12803" width="20.42578125" style="3" customWidth="1"/>
    <col min="12804" max="12804" width="19.7109375" style="3" customWidth="1"/>
    <col min="12805" max="12805" width="18.42578125" style="3" customWidth="1"/>
    <col min="12806" max="12806" width="20.85546875" style="3" customWidth="1"/>
    <col min="12807" max="12807" width="19" style="3" customWidth="1"/>
    <col min="12808" max="12808" width="18.7109375" style="3" customWidth="1"/>
    <col min="12809" max="13055" width="45.85546875" style="3"/>
    <col min="13056" max="13056" width="7.7109375" style="3" bestFit="1" customWidth="1"/>
    <col min="13057" max="13057" width="67.7109375" style="3" customWidth="1"/>
    <col min="13058" max="13058" width="19" style="3" customWidth="1"/>
    <col min="13059" max="13059" width="20.42578125" style="3" customWidth="1"/>
    <col min="13060" max="13060" width="19.7109375" style="3" customWidth="1"/>
    <col min="13061" max="13061" width="18.42578125" style="3" customWidth="1"/>
    <col min="13062" max="13062" width="20.85546875" style="3" customWidth="1"/>
    <col min="13063" max="13063" width="19" style="3" customWidth="1"/>
    <col min="13064" max="13064" width="18.7109375" style="3" customWidth="1"/>
    <col min="13065" max="13311" width="45.85546875" style="3"/>
    <col min="13312" max="13312" width="7.7109375" style="3" bestFit="1" customWidth="1"/>
    <col min="13313" max="13313" width="67.7109375" style="3" customWidth="1"/>
    <col min="13314" max="13314" width="19" style="3" customWidth="1"/>
    <col min="13315" max="13315" width="20.42578125" style="3" customWidth="1"/>
    <col min="13316" max="13316" width="19.7109375" style="3" customWidth="1"/>
    <col min="13317" max="13317" width="18.42578125" style="3" customWidth="1"/>
    <col min="13318" max="13318" width="20.85546875" style="3" customWidth="1"/>
    <col min="13319" max="13319" width="19" style="3" customWidth="1"/>
    <col min="13320" max="13320" width="18.7109375" style="3" customWidth="1"/>
    <col min="13321" max="13567" width="45.85546875" style="3"/>
    <col min="13568" max="13568" width="7.7109375" style="3" bestFit="1" customWidth="1"/>
    <col min="13569" max="13569" width="67.7109375" style="3" customWidth="1"/>
    <col min="13570" max="13570" width="19" style="3" customWidth="1"/>
    <col min="13571" max="13571" width="20.42578125" style="3" customWidth="1"/>
    <col min="13572" max="13572" width="19.7109375" style="3" customWidth="1"/>
    <col min="13573" max="13573" width="18.42578125" style="3" customWidth="1"/>
    <col min="13574" max="13574" width="20.85546875" style="3" customWidth="1"/>
    <col min="13575" max="13575" width="19" style="3" customWidth="1"/>
    <col min="13576" max="13576" width="18.7109375" style="3" customWidth="1"/>
    <col min="13577" max="13823" width="45.85546875" style="3"/>
    <col min="13824" max="13824" width="7.7109375" style="3" bestFit="1" customWidth="1"/>
    <col min="13825" max="13825" width="67.7109375" style="3" customWidth="1"/>
    <col min="13826" max="13826" width="19" style="3" customWidth="1"/>
    <col min="13827" max="13827" width="20.42578125" style="3" customWidth="1"/>
    <col min="13828" max="13828" width="19.7109375" style="3" customWidth="1"/>
    <col min="13829" max="13829" width="18.42578125" style="3" customWidth="1"/>
    <col min="13830" max="13830" width="20.85546875" style="3" customWidth="1"/>
    <col min="13831" max="13831" width="19" style="3" customWidth="1"/>
    <col min="13832" max="13832" width="18.7109375" style="3" customWidth="1"/>
    <col min="13833" max="14079" width="45.85546875" style="3"/>
    <col min="14080" max="14080" width="7.7109375" style="3" bestFit="1" customWidth="1"/>
    <col min="14081" max="14081" width="67.7109375" style="3" customWidth="1"/>
    <col min="14082" max="14082" width="19" style="3" customWidth="1"/>
    <col min="14083" max="14083" width="20.42578125" style="3" customWidth="1"/>
    <col min="14084" max="14084" width="19.7109375" style="3" customWidth="1"/>
    <col min="14085" max="14085" width="18.42578125" style="3" customWidth="1"/>
    <col min="14086" max="14086" width="20.85546875" style="3" customWidth="1"/>
    <col min="14087" max="14087" width="19" style="3" customWidth="1"/>
    <col min="14088" max="14088" width="18.7109375" style="3" customWidth="1"/>
    <col min="14089" max="14335" width="45.85546875" style="3"/>
    <col min="14336" max="14336" width="7.7109375" style="3" bestFit="1" customWidth="1"/>
    <col min="14337" max="14337" width="67.7109375" style="3" customWidth="1"/>
    <col min="14338" max="14338" width="19" style="3" customWidth="1"/>
    <col min="14339" max="14339" width="20.42578125" style="3" customWidth="1"/>
    <col min="14340" max="14340" width="19.7109375" style="3" customWidth="1"/>
    <col min="14341" max="14341" width="18.42578125" style="3" customWidth="1"/>
    <col min="14342" max="14342" width="20.85546875" style="3" customWidth="1"/>
    <col min="14343" max="14343" width="19" style="3" customWidth="1"/>
    <col min="14344" max="14344" width="18.7109375" style="3" customWidth="1"/>
    <col min="14345" max="14591" width="45.85546875" style="3"/>
    <col min="14592" max="14592" width="7.7109375" style="3" bestFit="1" customWidth="1"/>
    <col min="14593" max="14593" width="67.7109375" style="3" customWidth="1"/>
    <col min="14594" max="14594" width="19" style="3" customWidth="1"/>
    <col min="14595" max="14595" width="20.42578125" style="3" customWidth="1"/>
    <col min="14596" max="14596" width="19.7109375" style="3" customWidth="1"/>
    <col min="14597" max="14597" width="18.42578125" style="3" customWidth="1"/>
    <col min="14598" max="14598" width="20.85546875" style="3" customWidth="1"/>
    <col min="14599" max="14599" width="19" style="3" customWidth="1"/>
    <col min="14600" max="14600" width="18.7109375" style="3" customWidth="1"/>
    <col min="14601" max="14847" width="45.85546875" style="3"/>
    <col min="14848" max="14848" width="7.7109375" style="3" bestFit="1" customWidth="1"/>
    <col min="14849" max="14849" width="67.7109375" style="3" customWidth="1"/>
    <col min="14850" max="14850" width="19" style="3" customWidth="1"/>
    <col min="14851" max="14851" width="20.42578125" style="3" customWidth="1"/>
    <col min="14852" max="14852" width="19.7109375" style="3" customWidth="1"/>
    <col min="14853" max="14853" width="18.42578125" style="3" customWidth="1"/>
    <col min="14854" max="14854" width="20.85546875" style="3" customWidth="1"/>
    <col min="14855" max="14855" width="19" style="3" customWidth="1"/>
    <col min="14856" max="14856" width="18.7109375" style="3" customWidth="1"/>
    <col min="14857" max="15103" width="45.85546875" style="3"/>
    <col min="15104" max="15104" width="7.7109375" style="3" bestFit="1" customWidth="1"/>
    <col min="15105" max="15105" width="67.7109375" style="3" customWidth="1"/>
    <col min="15106" max="15106" width="19" style="3" customWidth="1"/>
    <col min="15107" max="15107" width="20.42578125" style="3" customWidth="1"/>
    <col min="15108" max="15108" width="19.7109375" style="3" customWidth="1"/>
    <col min="15109" max="15109" width="18.42578125" style="3" customWidth="1"/>
    <col min="15110" max="15110" width="20.85546875" style="3" customWidth="1"/>
    <col min="15111" max="15111" width="19" style="3" customWidth="1"/>
    <col min="15112" max="15112" width="18.7109375" style="3" customWidth="1"/>
    <col min="15113" max="15359" width="45.85546875" style="3"/>
    <col min="15360" max="15360" width="7.7109375" style="3" bestFit="1" customWidth="1"/>
    <col min="15361" max="15361" width="67.7109375" style="3" customWidth="1"/>
    <col min="15362" max="15362" width="19" style="3" customWidth="1"/>
    <col min="15363" max="15363" width="20.42578125" style="3" customWidth="1"/>
    <col min="15364" max="15364" width="19.7109375" style="3" customWidth="1"/>
    <col min="15365" max="15365" width="18.42578125" style="3" customWidth="1"/>
    <col min="15366" max="15366" width="20.85546875" style="3" customWidth="1"/>
    <col min="15367" max="15367" width="19" style="3" customWidth="1"/>
    <col min="15368" max="15368" width="18.7109375" style="3" customWidth="1"/>
    <col min="15369" max="15615" width="45.85546875" style="3"/>
    <col min="15616" max="15616" width="7.7109375" style="3" bestFit="1" customWidth="1"/>
    <col min="15617" max="15617" width="67.7109375" style="3" customWidth="1"/>
    <col min="15618" max="15618" width="19" style="3" customWidth="1"/>
    <col min="15619" max="15619" width="20.42578125" style="3" customWidth="1"/>
    <col min="15620" max="15620" width="19.7109375" style="3" customWidth="1"/>
    <col min="15621" max="15621" width="18.42578125" style="3" customWidth="1"/>
    <col min="15622" max="15622" width="20.85546875" style="3" customWidth="1"/>
    <col min="15623" max="15623" width="19" style="3" customWidth="1"/>
    <col min="15624" max="15624" width="18.7109375" style="3" customWidth="1"/>
    <col min="15625" max="15871" width="45.85546875" style="3"/>
    <col min="15872" max="15872" width="7.7109375" style="3" bestFit="1" customWidth="1"/>
    <col min="15873" max="15873" width="67.7109375" style="3" customWidth="1"/>
    <col min="15874" max="15874" width="19" style="3" customWidth="1"/>
    <col min="15875" max="15875" width="20.42578125" style="3" customWidth="1"/>
    <col min="15876" max="15876" width="19.7109375" style="3" customWidth="1"/>
    <col min="15877" max="15877" width="18.42578125" style="3" customWidth="1"/>
    <col min="15878" max="15878" width="20.85546875" style="3" customWidth="1"/>
    <col min="15879" max="15879" width="19" style="3" customWidth="1"/>
    <col min="15880" max="15880" width="18.7109375" style="3" customWidth="1"/>
    <col min="15881" max="16127" width="45.85546875" style="3"/>
    <col min="16128" max="16128" width="7.7109375" style="3" bestFit="1" customWidth="1"/>
    <col min="16129" max="16129" width="67.7109375" style="3" customWidth="1"/>
    <col min="16130" max="16130" width="19" style="3" customWidth="1"/>
    <col min="16131" max="16131" width="20.42578125" style="3" customWidth="1"/>
    <col min="16132" max="16132" width="19.7109375" style="3" customWidth="1"/>
    <col min="16133" max="16133" width="18.42578125" style="3" customWidth="1"/>
    <col min="16134" max="16134" width="20.85546875" style="3" customWidth="1"/>
    <col min="16135" max="16135" width="19" style="3" customWidth="1"/>
    <col min="16136" max="16136" width="18.7109375" style="3" customWidth="1"/>
    <col min="16137" max="16384" width="45.85546875" style="3"/>
  </cols>
  <sheetData>
    <row r="1" spans="1:6" ht="22.5" customHeight="1" x14ac:dyDescent="0.25">
      <c r="B1" s="443" t="s">
        <v>0</v>
      </c>
      <c r="C1" s="2"/>
      <c r="D1" s="2"/>
      <c r="E1" s="2"/>
      <c r="F1" s="2" t="s">
        <v>894</v>
      </c>
    </row>
    <row r="2" spans="1:6" s="7" customFormat="1" ht="12.75" customHeight="1" x14ac:dyDescent="0.25">
      <c r="A2" s="4"/>
      <c r="B2" s="5"/>
      <c r="C2" s="6"/>
      <c r="D2" s="6"/>
      <c r="E2" s="6"/>
      <c r="F2" s="6"/>
    </row>
    <row r="3" spans="1:6" s="7" customFormat="1" ht="24.75" customHeight="1" thickBot="1" x14ac:dyDescent="0.25">
      <c r="A3" s="4"/>
      <c r="B3" s="8" t="s">
        <v>1</v>
      </c>
      <c r="C3" s="9"/>
      <c r="D3" s="9"/>
      <c r="E3" s="9"/>
      <c r="F3" s="9"/>
    </row>
    <row r="4" spans="1:6" s="7" customFormat="1" ht="23.25" customHeight="1" x14ac:dyDescent="0.2">
      <c r="A4" s="4"/>
      <c r="B4" s="10" t="s">
        <v>2</v>
      </c>
      <c r="C4" s="11" t="s">
        <v>3</v>
      </c>
      <c r="D4" s="12" t="s">
        <v>3</v>
      </c>
      <c r="E4" s="13" t="s">
        <v>4</v>
      </c>
      <c r="F4" s="11" t="s">
        <v>5</v>
      </c>
    </row>
    <row r="5" spans="1:6" ht="15.95" customHeight="1" x14ac:dyDescent="0.2">
      <c r="B5" s="14"/>
      <c r="C5" s="15" t="s">
        <v>6</v>
      </c>
      <c r="D5" s="16" t="s">
        <v>7</v>
      </c>
      <c r="E5" s="14" t="s">
        <v>8</v>
      </c>
      <c r="F5" s="15" t="s">
        <v>9</v>
      </c>
    </row>
    <row r="6" spans="1:6" ht="15.95" customHeight="1" thickBot="1" x14ac:dyDescent="0.25">
      <c r="B6" s="17"/>
      <c r="C6" s="18" t="s">
        <v>10</v>
      </c>
      <c r="D6" s="19" t="s">
        <v>10</v>
      </c>
      <c r="E6" s="17" t="s">
        <v>10</v>
      </c>
      <c r="F6" s="18"/>
    </row>
    <row r="7" spans="1:6" ht="15.95" customHeight="1" thickTop="1" thickBot="1" x14ac:dyDescent="0.25">
      <c r="B7" s="20" t="s">
        <v>11</v>
      </c>
      <c r="C7" s="21">
        <v>192217000</v>
      </c>
      <c r="D7" s="21">
        <v>196334300</v>
      </c>
      <c r="E7" s="21">
        <v>193623366.37</v>
      </c>
      <c r="F7" s="21">
        <f>SUM(E7/D7*100)</f>
        <v>98.619225662556161</v>
      </c>
    </row>
    <row r="8" spans="1:6" ht="15.95" customHeight="1" thickBot="1" x14ac:dyDescent="0.25">
      <c r="A8" s="22"/>
      <c r="B8" s="20" t="s">
        <v>12</v>
      </c>
      <c r="C8" s="21">
        <v>8307500</v>
      </c>
      <c r="D8" s="21">
        <v>10040500</v>
      </c>
      <c r="E8" s="21">
        <v>34060287.990000002</v>
      </c>
      <c r="F8" s="21">
        <f>SUM(E8/D8*100)</f>
        <v>339.22900244011754</v>
      </c>
    </row>
    <row r="9" spans="1:6" ht="15.95" customHeight="1" thickBot="1" x14ac:dyDescent="0.25">
      <c r="A9" s="22"/>
      <c r="B9" s="20" t="s">
        <v>13</v>
      </c>
      <c r="C9" s="21">
        <v>1000000</v>
      </c>
      <c r="D9" s="21">
        <v>1042000</v>
      </c>
      <c r="E9" s="21">
        <v>7859844</v>
      </c>
      <c r="F9" s="21">
        <f>SUM(E9/D9*100)</f>
        <v>754.30364683301343</v>
      </c>
    </row>
    <row r="10" spans="1:6" ht="15.95" customHeight="1" x14ac:dyDescent="0.2">
      <c r="A10" s="22"/>
      <c r="B10" s="23" t="s">
        <v>14</v>
      </c>
      <c r="C10" s="24">
        <v>39505400</v>
      </c>
      <c r="D10" s="24">
        <v>74027755.060000002</v>
      </c>
      <c r="E10" s="25">
        <v>411604141.00999999</v>
      </c>
      <c r="F10" s="24">
        <f>SUM(E10/D10*100)</f>
        <v>556.01326918044731</v>
      </c>
    </row>
    <row r="11" spans="1:6" ht="15.95" customHeight="1" thickBot="1" x14ac:dyDescent="0.25">
      <c r="A11" s="22"/>
      <c r="B11" s="26" t="s">
        <v>15</v>
      </c>
      <c r="C11" s="27">
        <v>1612000</v>
      </c>
      <c r="D11" s="28">
        <v>1612000</v>
      </c>
      <c r="E11" s="29">
        <v>336102913.06</v>
      </c>
      <c r="F11" s="30" t="s">
        <v>16</v>
      </c>
    </row>
    <row r="12" spans="1:6" ht="15.95" customHeight="1" thickBot="1" x14ac:dyDescent="0.25">
      <c r="A12" s="22"/>
      <c r="B12" s="20" t="s">
        <v>17</v>
      </c>
      <c r="C12" s="31">
        <f>SUM(C10-C11)</f>
        <v>37893400</v>
      </c>
      <c r="D12" s="31">
        <f>SUM(D10-D11)</f>
        <v>72415755.060000002</v>
      </c>
      <c r="E12" s="31">
        <f>SUM(E10-E11)</f>
        <v>75501227.949999988</v>
      </c>
      <c r="F12" s="31">
        <f>SUM(E12/D10*100)</f>
        <v>101.99043303259126</v>
      </c>
    </row>
    <row r="13" spans="1:6" ht="15.95" customHeight="1" thickBot="1" x14ac:dyDescent="0.25">
      <c r="A13" s="22"/>
      <c r="B13" s="32" t="s">
        <v>18</v>
      </c>
      <c r="C13" s="33">
        <f>SUM(C7,C8,C9,C12)</f>
        <v>239417900</v>
      </c>
      <c r="D13" s="33">
        <f>SUM(D7,D8,D9,D12)</f>
        <v>279832555.06</v>
      </c>
      <c r="E13" s="33">
        <f>SUM(E7,E8,E9,E12)</f>
        <v>311044726.31</v>
      </c>
      <c r="F13" s="34">
        <f>SUM(E13/D13*100)</f>
        <v>111.15387423143375</v>
      </c>
    </row>
    <row r="14" spans="1:6" ht="15.95" customHeight="1" thickTop="1" x14ac:dyDescent="0.2">
      <c r="A14" s="22"/>
      <c r="B14" s="35" t="s">
        <v>19</v>
      </c>
      <c r="C14" s="36">
        <v>226960900</v>
      </c>
      <c r="D14" s="36">
        <v>349404626.49000001</v>
      </c>
      <c r="E14" s="36">
        <v>568199149.02999997</v>
      </c>
      <c r="F14" s="37">
        <f>SUM(E14/D14*100)</f>
        <v>162.61924025961972</v>
      </c>
    </row>
    <row r="15" spans="1:6" ht="15.95" customHeight="1" x14ac:dyDescent="0.2">
      <c r="A15" s="22"/>
      <c r="B15" s="38" t="s">
        <v>15</v>
      </c>
      <c r="C15" s="39">
        <v>1612000</v>
      </c>
      <c r="D15" s="39">
        <v>1612000</v>
      </c>
      <c r="E15" s="39">
        <v>246648568.50999999</v>
      </c>
      <c r="F15" s="39" t="s">
        <v>20</v>
      </c>
    </row>
    <row r="16" spans="1:6" ht="15.95" customHeight="1" thickBot="1" x14ac:dyDescent="0.25">
      <c r="A16" s="22"/>
      <c r="B16" s="40" t="s">
        <v>21</v>
      </c>
      <c r="C16" s="30">
        <f>SUM(C14-C15)</f>
        <v>225348900</v>
      </c>
      <c r="D16" s="30">
        <f>SUM(D14-D15)</f>
        <v>347792626.49000001</v>
      </c>
      <c r="E16" s="30">
        <v>336102913.06</v>
      </c>
      <c r="F16" s="21">
        <f>SUM(E16/D16*100)</f>
        <v>96.638884053415637</v>
      </c>
    </row>
    <row r="17" spans="1:6" ht="15.95" customHeight="1" thickBot="1" x14ac:dyDescent="0.25">
      <c r="A17" s="22"/>
      <c r="B17" s="41" t="s">
        <v>22</v>
      </c>
      <c r="C17" s="42">
        <v>78355000</v>
      </c>
      <c r="D17" s="42">
        <v>108213410.75</v>
      </c>
      <c r="E17" s="42">
        <v>68824805.879999995</v>
      </c>
      <c r="F17" s="21">
        <f>SUM(E17/D17*100)</f>
        <v>63.600994925668211</v>
      </c>
    </row>
    <row r="18" spans="1:6" ht="15.95" customHeight="1" thickBot="1" x14ac:dyDescent="0.25">
      <c r="A18" s="22"/>
      <c r="B18" s="43" t="s">
        <v>23</v>
      </c>
      <c r="C18" s="44">
        <f>SUM(C16:C17)</f>
        <v>303703900</v>
      </c>
      <c r="D18" s="44">
        <f>SUM(D16:D17)</f>
        <v>456006037.24000001</v>
      </c>
      <c r="E18" s="44">
        <v>300921041.85000002</v>
      </c>
      <c r="F18" s="44">
        <f>SUM(E18/D18*100)</f>
        <v>65.99058285967881</v>
      </c>
    </row>
    <row r="19" spans="1:6" ht="15.95" customHeight="1" thickBot="1" x14ac:dyDescent="0.25">
      <c r="A19" s="22"/>
      <c r="B19" s="46" t="s">
        <v>24</v>
      </c>
      <c r="C19" s="47">
        <f>SUM(C13-C18)</f>
        <v>-64286000</v>
      </c>
      <c r="D19" s="47">
        <f>SUM(D13-D18)</f>
        <v>-176173482.18000001</v>
      </c>
      <c r="E19" s="47">
        <f>SUM(E13-E18)</f>
        <v>10123684.459999979</v>
      </c>
      <c r="F19" s="47" t="s">
        <v>16</v>
      </c>
    </row>
    <row r="20" spans="1:6" ht="15.95" customHeight="1" thickTop="1" thickBot="1" x14ac:dyDescent="0.25">
      <c r="A20" s="22"/>
      <c r="B20" s="48" t="s">
        <v>25</v>
      </c>
      <c r="C20" s="49">
        <f>SUM(C19*-1)</f>
        <v>64286000</v>
      </c>
      <c r="D20" s="49">
        <f>SUM(D19*-1)</f>
        <v>176173482.18000001</v>
      </c>
      <c r="E20" s="49">
        <f>SUM(E19*-1)</f>
        <v>-10123684.459999979</v>
      </c>
      <c r="F20" s="49" t="s">
        <v>16</v>
      </c>
    </row>
    <row r="21" spans="1:6" ht="15.95" customHeight="1" x14ac:dyDescent="0.2">
      <c r="A21" s="22"/>
      <c r="B21" s="50"/>
      <c r="C21" s="51"/>
      <c r="D21" s="51"/>
      <c r="E21" s="51"/>
      <c r="F21" s="51"/>
    </row>
    <row r="22" spans="1:6" ht="15.95" customHeight="1" x14ac:dyDescent="0.2">
      <c r="A22" s="22"/>
      <c r="B22" s="428" t="s">
        <v>26</v>
      </c>
      <c r="C22" s="428"/>
      <c r="D22" s="428"/>
      <c r="E22" s="428"/>
      <c r="F22" s="428"/>
    </row>
    <row r="23" spans="1:6" ht="15.95" customHeight="1" x14ac:dyDescent="0.25">
      <c r="A23" s="22"/>
      <c r="B23" s="429" t="s">
        <v>893</v>
      </c>
      <c r="C23" s="429"/>
      <c r="D23" s="429"/>
      <c r="E23" s="429"/>
      <c r="F23" s="429"/>
    </row>
    <row r="24" spans="1:6" ht="15.95" customHeight="1" x14ac:dyDescent="0.2">
      <c r="A24" s="22"/>
      <c r="B24" s="430" t="s">
        <v>27</v>
      </c>
      <c r="C24" s="430"/>
      <c r="D24" s="430"/>
      <c r="E24" s="430"/>
      <c r="F24" s="430"/>
    </row>
    <row r="25" spans="1:6" ht="15.95" customHeight="1" x14ac:dyDescent="0.2">
      <c r="A25" s="22"/>
      <c r="B25" s="431" t="s">
        <v>28</v>
      </c>
      <c r="C25" s="431"/>
      <c r="D25" s="431"/>
      <c r="E25" s="431"/>
      <c r="F25" s="431"/>
    </row>
    <row r="26" spans="1:6" ht="15.95" customHeight="1" x14ac:dyDescent="0.2">
      <c r="A26" s="22"/>
      <c r="B26" s="431" t="s">
        <v>29</v>
      </c>
      <c r="C26" s="431"/>
      <c r="D26" s="431"/>
      <c r="E26" s="431"/>
      <c r="F26" s="431"/>
    </row>
    <row r="27" spans="1:6" ht="15.95" customHeight="1" x14ac:dyDescent="0.2">
      <c r="A27" s="22"/>
      <c r="B27" s="427" t="s">
        <v>30</v>
      </c>
      <c r="C27" s="427"/>
      <c r="D27" s="427"/>
      <c r="E27" s="427"/>
      <c r="F27" s="427"/>
    </row>
    <row r="28" spans="1:6" ht="15.95" customHeight="1" x14ac:dyDescent="0.2">
      <c r="A28" s="22"/>
      <c r="B28" s="431" t="s">
        <v>31</v>
      </c>
      <c r="C28" s="431"/>
      <c r="D28" s="431"/>
      <c r="E28" s="431"/>
      <c r="F28" s="431"/>
    </row>
    <row r="29" spans="1:6" ht="15.95" customHeight="1" x14ac:dyDescent="0.2">
      <c r="A29" s="22"/>
      <c r="B29" s="431" t="s">
        <v>32</v>
      </c>
      <c r="C29" s="431"/>
      <c r="D29" s="431"/>
      <c r="E29" s="431"/>
      <c r="F29" s="431"/>
    </row>
    <row r="30" spans="1:6" ht="15.95" customHeight="1" x14ac:dyDescent="0.2">
      <c r="A30" s="22"/>
      <c r="B30" s="427" t="s">
        <v>33</v>
      </c>
      <c r="C30" s="427"/>
      <c r="D30" s="427"/>
      <c r="E30" s="427"/>
      <c r="F30" s="427"/>
    </row>
    <row r="31" spans="1:6" ht="15.95" customHeight="1" x14ac:dyDescent="0.2">
      <c r="A31" s="22"/>
      <c r="B31" s="427" t="s">
        <v>34</v>
      </c>
      <c r="C31" s="427"/>
      <c r="D31" s="427"/>
      <c r="E31" s="427"/>
      <c r="F31" s="427"/>
    </row>
    <row r="32" spans="1:6" ht="15.95" customHeight="1" x14ac:dyDescent="0.2">
      <c r="A32" s="22"/>
      <c r="B32" s="427" t="s">
        <v>35</v>
      </c>
      <c r="C32" s="427"/>
      <c r="D32" s="427"/>
      <c r="E32" s="427"/>
      <c r="F32" s="427"/>
    </row>
    <row r="33" spans="1:6" ht="15.95" customHeight="1" x14ac:dyDescent="0.2">
      <c r="A33" s="22"/>
      <c r="B33" s="50"/>
      <c r="C33" s="51"/>
      <c r="D33" s="51"/>
      <c r="E33" s="51"/>
      <c r="F33" s="51"/>
    </row>
    <row r="34" spans="1:6" s="7" customFormat="1" ht="15.95" customHeight="1" thickBot="1" x14ac:dyDescent="0.25">
      <c r="A34" s="52"/>
      <c r="B34" s="53"/>
      <c r="C34" s="54"/>
      <c r="D34" s="54"/>
      <c r="E34" s="54"/>
      <c r="F34" s="54"/>
    </row>
    <row r="35" spans="1:6" s="59" customFormat="1" ht="15.95" customHeight="1" thickBot="1" x14ac:dyDescent="0.3">
      <c r="A35" s="55" t="s">
        <v>36</v>
      </c>
      <c r="B35" s="56" t="s">
        <v>37</v>
      </c>
      <c r="C35" s="57"/>
      <c r="D35" s="57"/>
      <c r="E35" s="57"/>
      <c r="F35" s="58"/>
    </row>
    <row r="36" spans="1:6" s="59" customFormat="1" ht="15.95" customHeight="1" thickBot="1" x14ac:dyDescent="0.3">
      <c r="A36" s="60"/>
      <c r="B36" s="436" t="s">
        <v>2</v>
      </c>
      <c r="C36" s="61" t="s">
        <v>38</v>
      </c>
      <c r="D36" s="61" t="s">
        <v>39</v>
      </c>
      <c r="E36" s="61" t="s">
        <v>4</v>
      </c>
      <c r="F36" s="61" t="s">
        <v>40</v>
      </c>
    </row>
    <row r="37" spans="1:6" s="59" customFormat="1" ht="15.95" customHeight="1" thickBot="1" x14ac:dyDescent="0.3">
      <c r="A37" s="62"/>
      <c r="B37" s="437"/>
      <c r="C37" s="63" t="s">
        <v>41</v>
      </c>
      <c r="D37" s="63" t="s">
        <v>41</v>
      </c>
      <c r="E37" s="63" t="s">
        <v>41</v>
      </c>
      <c r="F37" s="63"/>
    </row>
    <row r="38" spans="1:6" ht="15.95" customHeight="1" thickBot="1" x14ac:dyDescent="0.3">
      <c r="A38" s="64"/>
      <c r="B38" s="65" t="s">
        <v>42</v>
      </c>
      <c r="C38" s="66"/>
      <c r="D38" s="66"/>
      <c r="E38" s="66"/>
      <c r="F38" s="67"/>
    </row>
    <row r="39" spans="1:6" ht="15.95" customHeight="1" x14ac:dyDescent="0.2">
      <c r="A39" s="68">
        <v>1111</v>
      </c>
      <c r="B39" s="69" t="s">
        <v>43</v>
      </c>
      <c r="C39" s="70">
        <v>44000000</v>
      </c>
      <c r="D39" s="70">
        <v>44000000</v>
      </c>
      <c r="E39" s="70">
        <v>44191747.039999999</v>
      </c>
      <c r="F39" s="71">
        <f t="shared" ref="F39:F44" si="0">SUM(E39/D39*100)</f>
        <v>100.43578872727272</v>
      </c>
    </row>
    <row r="40" spans="1:6" ht="15.95" customHeight="1" x14ac:dyDescent="0.2">
      <c r="A40" s="68">
        <v>1112</v>
      </c>
      <c r="B40" s="72" t="s">
        <v>44</v>
      </c>
      <c r="C40" s="73">
        <v>1200000</v>
      </c>
      <c r="D40" s="74">
        <v>1200000</v>
      </c>
      <c r="E40" s="73">
        <v>657638.56999999995</v>
      </c>
      <c r="F40" s="75">
        <f t="shared" si="0"/>
        <v>54.803214166666656</v>
      </c>
    </row>
    <row r="41" spans="1:6" ht="15.95" customHeight="1" x14ac:dyDescent="0.2">
      <c r="A41" s="68">
        <v>1113</v>
      </c>
      <c r="B41" s="72" t="s">
        <v>45</v>
      </c>
      <c r="C41" s="73">
        <v>3500000</v>
      </c>
      <c r="D41" s="74">
        <v>3500000</v>
      </c>
      <c r="E41" s="73">
        <v>4012307.44</v>
      </c>
      <c r="F41" s="75">
        <f t="shared" si="0"/>
        <v>114.63735542857142</v>
      </c>
    </row>
    <row r="42" spans="1:6" ht="15.95" customHeight="1" x14ac:dyDescent="0.2">
      <c r="A42" s="68">
        <v>1121</v>
      </c>
      <c r="B42" s="72" t="s">
        <v>46</v>
      </c>
      <c r="C42" s="73">
        <v>34000000</v>
      </c>
      <c r="D42" s="74">
        <v>34000000</v>
      </c>
      <c r="E42" s="73">
        <v>30030608.039999999</v>
      </c>
      <c r="F42" s="75">
        <f t="shared" si="0"/>
        <v>88.325317764705886</v>
      </c>
    </row>
    <row r="43" spans="1:6" ht="15.95" customHeight="1" x14ac:dyDescent="0.2">
      <c r="A43" s="68">
        <v>1122</v>
      </c>
      <c r="B43" s="72" t="s">
        <v>47</v>
      </c>
      <c r="C43" s="73">
        <v>1767000</v>
      </c>
      <c r="D43" s="74">
        <v>5884300</v>
      </c>
      <c r="E43" s="73">
        <v>6521940</v>
      </c>
      <c r="F43" s="75">
        <f t="shared" si="0"/>
        <v>110.83629318695512</v>
      </c>
    </row>
    <row r="44" spans="1:6" ht="15.95" customHeight="1" x14ac:dyDescent="0.2">
      <c r="A44" s="68">
        <v>1211</v>
      </c>
      <c r="B44" s="72" t="s">
        <v>48</v>
      </c>
      <c r="C44" s="73">
        <v>81000000</v>
      </c>
      <c r="D44" s="74">
        <v>81000000</v>
      </c>
      <c r="E44" s="73">
        <v>82369271.379999995</v>
      </c>
      <c r="F44" s="75">
        <f t="shared" si="0"/>
        <v>101.69045849382717</v>
      </c>
    </row>
    <row r="45" spans="1:6" ht="15.95" customHeight="1" x14ac:dyDescent="0.2">
      <c r="A45" s="68">
        <v>1334</v>
      </c>
      <c r="B45" s="72" t="s">
        <v>49</v>
      </c>
      <c r="C45" s="73">
        <v>0</v>
      </c>
      <c r="D45" s="74">
        <v>0</v>
      </c>
      <c r="E45" s="73">
        <v>42515.97</v>
      </c>
      <c r="F45" s="75" t="s">
        <v>16</v>
      </c>
    </row>
    <row r="46" spans="1:6" ht="15.95" customHeight="1" x14ac:dyDescent="0.2">
      <c r="A46" s="68">
        <v>1335</v>
      </c>
      <c r="B46" s="72" t="s">
        <v>50</v>
      </c>
      <c r="C46" s="73">
        <v>0</v>
      </c>
      <c r="D46" s="74">
        <v>0</v>
      </c>
      <c r="E46" s="73">
        <v>3728.4</v>
      </c>
      <c r="F46" s="75" t="s">
        <v>16</v>
      </c>
    </row>
    <row r="47" spans="1:6" ht="15.95" customHeight="1" x14ac:dyDescent="0.2">
      <c r="A47" s="68">
        <v>1340</v>
      </c>
      <c r="B47" s="72" t="s">
        <v>51</v>
      </c>
      <c r="C47" s="73">
        <v>4600000</v>
      </c>
      <c r="D47" s="74">
        <v>4600000</v>
      </c>
      <c r="E47" s="73">
        <v>4494864.38</v>
      </c>
      <c r="F47" s="75">
        <f>SUM(E47/D47*100)</f>
        <v>97.714443043478255</v>
      </c>
    </row>
    <row r="48" spans="1:6" ht="15.95" customHeight="1" x14ac:dyDescent="0.2">
      <c r="A48" s="68">
        <v>1341</v>
      </c>
      <c r="B48" s="72" t="s">
        <v>52</v>
      </c>
      <c r="C48" s="73">
        <v>240000</v>
      </c>
      <c r="D48" s="74">
        <v>240000</v>
      </c>
      <c r="E48" s="73">
        <v>334704</v>
      </c>
      <c r="F48" s="75">
        <f>SUM(E48/D48*100)</f>
        <v>139.46</v>
      </c>
    </row>
    <row r="49" spans="1:6" ht="15.95" customHeight="1" x14ac:dyDescent="0.2">
      <c r="A49" s="68">
        <v>1342</v>
      </c>
      <c r="B49" s="72" t="s">
        <v>53</v>
      </c>
      <c r="C49" s="73">
        <v>60000</v>
      </c>
      <c r="D49" s="74">
        <v>60000</v>
      </c>
      <c r="E49" s="73">
        <v>164457</v>
      </c>
      <c r="F49" s="75">
        <f>SUM(E49/D49*100)</f>
        <v>274.09500000000003</v>
      </c>
    </row>
    <row r="50" spans="1:6" ht="15.95" customHeight="1" x14ac:dyDescent="0.2">
      <c r="A50" s="68">
        <v>1343</v>
      </c>
      <c r="B50" s="72" t="s">
        <v>54</v>
      </c>
      <c r="C50" s="73">
        <v>250000</v>
      </c>
      <c r="D50" s="74">
        <v>250000</v>
      </c>
      <c r="E50" s="73">
        <v>202354</v>
      </c>
      <c r="F50" s="75">
        <f>SUM(E50/D50*100)</f>
        <v>80.941600000000008</v>
      </c>
    </row>
    <row r="51" spans="1:6" ht="15.95" customHeight="1" x14ac:dyDescent="0.2">
      <c r="A51" s="68">
        <v>1346</v>
      </c>
      <c r="B51" s="72" t="s">
        <v>55</v>
      </c>
      <c r="C51" s="73">
        <v>2200000</v>
      </c>
      <c r="D51" s="74">
        <v>2200000</v>
      </c>
      <c r="E51" s="73">
        <v>1399950</v>
      </c>
      <c r="F51" s="75">
        <f>SUM(E51/D51*100)</f>
        <v>63.634090909090915</v>
      </c>
    </row>
    <row r="52" spans="1:6" ht="15.95" customHeight="1" x14ac:dyDescent="0.2">
      <c r="A52" s="68">
        <v>1349</v>
      </c>
      <c r="B52" s="72" t="s">
        <v>56</v>
      </c>
      <c r="C52" s="73">
        <v>0</v>
      </c>
      <c r="D52" s="74">
        <v>0</v>
      </c>
      <c r="E52" s="73">
        <v>5749</v>
      </c>
      <c r="F52" s="75" t="s">
        <v>16</v>
      </c>
    </row>
    <row r="53" spans="1:6" ht="15.95" customHeight="1" x14ac:dyDescent="0.2">
      <c r="A53" s="68">
        <v>1353</v>
      </c>
      <c r="B53" s="72" t="s">
        <v>57</v>
      </c>
      <c r="C53" s="73">
        <v>0</v>
      </c>
      <c r="D53" s="74">
        <v>0</v>
      </c>
      <c r="E53" s="73">
        <v>467400</v>
      </c>
      <c r="F53" s="75" t="s">
        <v>16</v>
      </c>
    </row>
    <row r="54" spans="1:6" ht="15.95" customHeight="1" x14ac:dyDescent="0.2">
      <c r="A54" s="68">
        <v>1356</v>
      </c>
      <c r="B54" s="72" t="s">
        <v>58</v>
      </c>
      <c r="C54" s="73">
        <v>0</v>
      </c>
      <c r="D54" s="74">
        <v>0</v>
      </c>
      <c r="E54" s="73">
        <v>388.51</v>
      </c>
      <c r="F54" s="75" t="s">
        <v>16</v>
      </c>
    </row>
    <row r="55" spans="1:6" ht="15.95" customHeight="1" x14ac:dyDescent="0.2">
      <c r="A55" s="68">
        <v>1359</v>
      </c>
      <c r="B55" s="72" t="s">
        <v>59</v>
      </c>
      <c r="C55" s="73">
        <v>0</v>
      </c>
      <c r="D55" s="74">
        <v>0</v>
      </c>
      <c r="E55" s="73">
        <v>-18000</v>
      </c>
      <c r="F55" s="75" t="s">
        <v>16</v>
      </c>
    </row>
    <row r="56" spans="1:6" ht="15.95" customHeight="1" x14ac:dyDescent="0.2">
      <c r="A56" s="68">
        <v>1361</v>
      </c>
      <c r="B56" s="72" t="s">
        <v>60</v>
      </c>
      <c r="C56" s="73">
        <v>8100000</v>
      </c>
      <c r="D56" s="74">
        <v>8100000</v>
      </c>
      <c r="E56" s="73">
        <f>SUM(E57:E74)</f>
        <v>6664729</v>
      </c>
      <c r="F56" s="75">
        <f>SUM(E56/D56*100)</f>
        <v>82.280604938271608</v>
      </c>
    </row>
    <row r="57" spans="1:6" ht="15.95" customHeight="1" x14ac:dyDescent="0.2">
      <c r="A57" s="68"/>
      <c r="B57" s="76" t="s">
        <v>61</v>
      </c>
      <c r="C57" s="77"/>
      <c r="D57" s="74"/>
      <c r="E57" s="78">
        <v>848750</v>
      </c>
      <c r="F57" s="79"/>
    </row>
    <row r="58" spans="1:6" ht="15.95" customHeight="1" x14ac:dyDescent="0.2">
      <c r="A58" s="68"/>
      <c r="B58" s="76" t="s">
        <v>62</v>
      </c>
      <c r="C58" s="77"/>
      <c r="D58" s="74"/>
      <c r="E58" s="78">
        <v>86500</v>
      </c>
      <c r="F58" s="80"/>
    </row>
    <row r="59" spans="1:6" ht="15.95" customHeight="1" x14ac:dyDescent="0.2">
      <c r="A59" s="68"/>
      <c r="B59" s="76" t="s">
        <v>63</v>
      </c>
      <c r="C59" s="77"/>
      <c r="D59" s="74"/>
      <c r="E59" s="78">
        <v>164275</v>
      </c>
      <c r="F59" s="80"/>
    </row>
    <row r="60" spans="1:6" ht="15.95" customHeight="1" x14ac:dyDescent="0.2">
      <c r="A60" s="68"/>
      <c r="B60" s="76" t="s">
        <v>64</v>
      </c>
      <c r="C60" s="77"/>
      <c r="D60" s="74"/>
      <c r="E60" s="78">
        <v>13200</v>
      </c>
      <c r="F60" s="80"/>
    </row>
    <row r="61" spans="1:6" ht="15.95" customHeight="1" x14ac:dyDescent="0.2">
      <c r="A61" s="68"/>
      <c r="B61" s="76" t="s">
        <v>65</v>
      </c>
      <c r="C61" s="77"/>
      <c r="D61" s="74"/>
      <c r="E61" s="78">
        <v>1400</v>
      </c>
      <c r="F61" s="80"/>
    </row>
    <row r="62" spans="1:6" ht="15.95" customHeight="1" x14ac:dyDescent="0.2">
      <c r="A62" s="68"/>
      <c r="B62" s="76" t="s">
        <v>66</v>
      </c>
      <c r="C62" s="77"/>
      <c r="D62" s="74"/>
      <c r="E62" s="78">
        <v>278380</v>
      </c>
      <c r="F62" s="80"/>
    </row>
    <row r="63" spans="1:6" ht="15.95" customHeight="1" x14ac:dyDescent="0.2">
      <c r="A63" s="68"/>
      <c r="B63" s="76" t="s">
        <v>67</v>
      </c>
      <c r="C63" s="77"/>
      <c r="D63" s="74"/>
      <c r="E63" s="78">
        <v>18315</v>
      </c>
      <c r="F63" s="80"/>
    </row>
    <row r="64" spans="1:6" ht="15.95" customHeight="1" x14ac:dyDescent="0.2">
      <c r="A64" s="68"/>
      <c r="B64" s="76" t="s">
        <v>68</v>
      </c>
      <c r="C64" s="77"/>
      <c r="D64" s="74"/>
      <c r="E64" s="78">
        <v>143400</v>
      </c>
      <c r="F64" s="80"/>
    </row>
    <row r="65" spans="1:6" ht="15.95" customHeight="1" x14ac:dyDescent="0.2">
      <c r="A65" s="68"/>
      <c r="B65" s="76" t="s">
        <v>69</v>
      </c>
      <c r="C65" s="77"/>
      <c r="D65" s="74"/>
      <c r="E65" s="78">
        <v>800</v>
      </c>
      <c r="F65" s="80"/>
    </row>
    <row r="66" spans="1:6" ht="15.95" customHeight="1" x14ac:dyDescent="0.2">
      <c r="A66" s="68"/>
      <c r="B66" s="76" t="s">
        <v>70</v>
      </c>
      <c r="C66" s="77"/>
      <c r="D66" s="74"/>
      <c r="E66" s="78">
        <v>4616985</v>
      </c>
      <c r="F66" s="80"/>
    </row>
    <row r="67" spans="1:6" ht="15.95" customHeight="1" x14ac:dyDescent="0.2">
      <c r="A67" s="68"/>
      <c r="B67" s="76" t="s">
        <v>71</v>
      </c>
      <c r="C67" s="77"/>
      <c r="D67" s="74"/>
      <c r="E67" s="78">
        <v>92100</v>
      </c>
      <c r="F67" s="80"/>
    </row>
    <row r="68" spans="1:6" ht="15.95" customHeight="1" x14ac:dyDescent="0.2">
      <c r="A68" s="68"/>
      <c r="B68" s="76" t="s">
        <v>72</v>
      </c>
      <c r="C68" s="77"/>
      <c r="D68" s="74"/>
      <c r="E68" s="78">
        <v>325900</v>
      </c>
      <c r="F68" s="80"/>
    </row>
    <row r="69" spans="1:6" ht="15.95" customHeight="1" x14ac:dyDescent="0.2">
      <c r="A69" s="68"/>
      <c r="B69" s="76" t="s">
        <v>73</v>
      </c>
      <c r="C69" s="77"/>
      <c r="D69" s="74"/>
      <c r="E69" s="78">
        <v>5430</v>
      </c>
      <c r="F69" s="80"/>
    </row>
    <row r="70" spans="1:6" ht="15.95" customHeight="1" x14ac:dyDescent="0.2">
      <c r="A70" s="68"/>
      <c r="B70" s="76" t="s">
        <v>74</v>
      </c>
      <c r="C70" s="77"/>
      <c r="D70" s="74"/>
      <c r="E70" s="78">
        <v>4000</v>
      </c>
      <c r="F70" s="80"/>
    </row>
    <row r="71" spans="1:6" ht="15.95" customHeight="1" x14ac:dyDescent="0.2">
      <c r="A71" s="68"/>
      <c r="B71" s="76" t="s">
        <v>75</v>
      </c>
      <c r="C71" s="77"/>
      <c r="D71" s="74"/>
      <c r="E71" s="78">
        <v>61940</v>
      </c>
      <c r="F71" s="80"/>
    </row>
    <row r="72" spans="1:6" ht="15.95" customHeight="1" x14ac:dyDescent="0.2">
      <c r="A72" s="68"/>
      <c r="B72" s="76" t="s">
        <v>76</v>
      </c>
      <c r="C72" s="77"/>
      <c r="D72" s="74"/>
      <c r="E72" s="78">
        <v>154</v>
      </c>
      <c r="F72" s="80"/>
    </row>
    <row r="73" spans="1:6" ht="15.95" customHeight="1" x14ac:dyDescent="0.2">
      <c r="A73" s="68"/>
      <c r="B73" s="76" t="s">
        <v>77</v>
      </c>
      <c r="C73" s="77"/>
      <c r="D73" s="74"/>
      <c r="E73" s="78">
        <v>4000</v>
      </c>
      <c r="F73" s="80"/>
    </row>
    <row r="74" spans="1:6" ht="15.95" customHeight="1" x14ac:dyDescent="0.2">
      <c r="A74" s="68"/>
      <c r="B74" s="76" t="s">
        <v>78</v>
      </c>
      <c r="C74" s="77"/>
      <c r="D74" s="74"/>
      <c r="E74" s="78">
        <v>-800</v>
      </c>
      <c r="F74" s="80"/>
    </row>
    <row r="75" spans="1:6" ht="15.95" customHeight="1" x14ac:dyDescent="0.2">
      <c r="A75" s="81">
        <v>1381</v>
      </c>
      <c r="B75" s="82" t="s">
        <v>79</v>
      </c>
      <c r="C75" s="77">
        <v>500000</v>
      </c>
      <c r="D75" s="73">
        <v>500000</v>
      </c>
      <c r="E75" s="83">
        <v>1151840.01</v>
      </c>
      <c r="F75" s="84">
        <f>SUM(E75/D75*100)</f>
        <v>230.36800199999999</v>
      </c>
    </row>
    <row r="76" spans="1:6" ht="15.95" customHeight="1" x14ac:dyDescent="0.2">
      <c r="A76" s="81">
        <v>1382</v>
      </c>
      <c r="B76" s="82" t="s">
        <v>80</v>
      </c>
      <c r="C76" s="77">
        <v>0</v>
      </c>
      <c r="D76" s="85">
        <v>0</v>
      </c>
      <c r="E76" s="83">
        <v>308</v>
      </c>
      <c r="F76" s="84"/>
    </row>
    <row r="77" spans="1:6" s="90" customFormat="1" ht="15.95" customHeight="1" thickBot="1" x14ac:dyDescent="0.25">
      <c r="A77" s="86">
        <v>1511</v>
      </c>
      <c r="B77" s="87" t="s">
        <v>81</v>
      </c>
      <c r="C77" s="88">
        <v>10800000</v>
      </c>
      <c r="D77" s="88">
        <v>10800000</v>
      </c>
      <c r="E77" s="88">
        <v>10924865.630000001</v>
      </c>
      <c r="F77" s="89">
        <f>SUM(E77/D77*100)</f>
        <v>101.15616324074075</v>
      </c>
    </row>
    <row r="78" spans="1:6" ht="15.95" customHeight="1" thickBot="1" x14ac:dyDescent="0.3">
      <c r="A78" s="91" t="s">
        <v>82</v>
      </c>
      <c r="B78" s="92" t="s">
        <v>83</v>
      </c>
      <c r="C78" s="93">
        <f>SUM(C39:C77)</f>
        <v>192217000</v>
      </c>
      <c r="D78" s="93">
        <f>SUM(D39:D77)</f>
        <v>196334300</v>
      </c>
      <c r="E78" s="93">
        <f>SUM(E39:E56)+E75+E76+E77</f>
        <v>193623366.36999997</v>
      </c>
      <c r="F78" s="94">
        <f>SUM(E78/D78*100)</f>
        <v>98.619225662556147</v>
      </c>
    </row>
    <row r="79" spans="1:6" s="99" customFormat="1" ht="15.95" customHeight="1" thickBot="1" x14ac:dyDescent="0.3">
      <c r="A79" s="1"/>
      <c r="B79" s="95"/>
      <c r="C79" s="96"/>
      <c r="D79" s="96"/>
      <c r="E79" s="97"/>
      <c r="F79" s="98"/>
    </row>
    <row r="80" spans="1:6" ht="15.95" customHeight="1" thickBot="1" x14ac:dyDescent="0.3">
      <c r="A80" s="100" t="s">
        <v>84</v>
      </c>
      <c r="B80" s="101" t="s">
        <v>85</v>
      </c>
      <c r="C80" s="102"/>
      <c r="D80" s="102"/>
      <c r="E80" s="67"/>
      <c r="F80" s="103"/>
    </row>
    <row r="81" spans="1:6" ht="15.95" customHeight="1" x14ac:dyDescent="0.25">
      <c r="A81" s="104">
        <v>1031</v>
      </c>
      <c r="B81" s="105" t="s">
        <v>86</v>
      </c>
      <c r="C81" s="106">
        <f>SUM(C82:C82)</f>
        <v>25000</v>
      </c>
      <c r="D81" s="106">
        <f>SUM(D82:D82)</f>
        <v>25000</v>
      </c>
      <c r="E81" s="106">
        <f>SUM(E82:E82)</f>
        <v>1737</v>
      </c>
      <c r="F81" s="107">
        <f>SUM(E81/D81*100)</f>
        <v>6.9480000000000004</v>
      </c>
    </row>
    <row r="82" spans="1:6" ht="15.95" customHeight="1" thickBot="1" x14ac:dyDescent="0.25">
      <c r="A82" s="108"/>
      <c r="B82" s="109" t="s">
        <v>87</v>
      </c>
      <c r="C82" s="77">
        <v>25000</v>
      </c>
      <c r="D82" s="77">
        <v>25000</v>
      </c>
      <c r="E82" s="84">
        <v>1737</v>
      </c>
      <c r="F82" s="110"/>
    </row>
    <row r="83" spans="1:6" ht="15" customHeight="1" x14ac:dyDescent="0.25">
      <c r="A83" s="104">
        <v>1069</v>
      </c>
      <c r="B83" s="105" t="s">
        <v>88</v>
      </c>
      <c r="C83" s="106">
        <f>SUM(C84:C84)</f>
        <v>0</v>
      </c>
      <c r="D83" s="106">
        <f>SUM(D84:D84)</f>
        <v>0</v>
      </c>
      <c r="E83" s="111">
        <f>SUM(E84:E84)</f>
        <v>4749.12</v>
      </c>
      <c r="F83" s="107" t="s">
        <v>16</v>
      </c>
    </row>
    <row r="84" spans="1:6" ht="15.95" customHeight="1" thickBot="1" x14ac:dyDescent="0.25">
      <c r="A84" s="108"/>
      <c r="B84" s="109" t="s">
        <v>89</v>
      </c>
      <c r="C84" s="77">
        <v>0</v>
      </c>
      <c r="D84" s="77">
        <v>0</v>
      </c>
      <c r="E84" s="84">
        <v>4749.12</v>
      </c>
      <c r="F84" s="110"/>
    </row>
    <row r="85" spans="1:6" ht="15.95" customHeight="1" x14ac:dyDescent="0.25">
      <c r="A85" s="104">
        <v>2141</v>
      </c>
      <c r="B85" s="105" t="s">
        <v>90</v>
      </c>
      <c r="C85" s="106">
        <f>SUM(C86:C86)</f>
        <v>0</v>
      </c>
      <c r="D85" s="106">
        <f>SUM(D86:D86)</f>
        <v>0</v>
      </c>
      <c r="E85" s="111">
        <f>SUM(E86)</f>
        <v>237058</v>
      </c>
      <c r="F85" s="107" t="s">
        <v>16</v>
      </c>
    </row>
    <row r="86" spans="1:6" ht="15.95" customHeight="1" thickBot="1" x14ac:dyDescent="0.25">
      <c r="A86" s="108"/>
      <c r="B86" s="109" t="s">
        <v>91</v>
      </c>
      <c r="C86" s="77">
        <v>0</v>
      </c>
      <c r="D86" s="77">
        <v>0</v>
      </c>
      <c r="E86" s="84">
        <v>237058</v>
      </c>
      <c r="F86" s="110"/>
    </row>
    <row r="87" spans="1:6" ht="15.95" customHeight="1" x14ac:dyDescent="0.25">
      <c r="A87" s="104">
        <v>2144</v>
      </c>
      <c r="B87" s="105" t="s">
        <v>92</v>
      </c>
      <c r="C87" s="106">
        <f>SUM(C88:C89)</f>
        <v>187000</v>
      </c>
      <c r="D87" s="106">
        <f>SUM(D88:D89)</f>
        <v>187000</v>
      </c>
      <c r="E87" s="111">
        <f>SUM(E88:E90)</f>
        <v>216305.41</v>
      </c>
      <c r="F87" s="107">
        <f>SUM(E87/D87*100)</f>
        <v>115.67134224598932</v>
      </c>
    </row>
    <row r="88" spans="1:6" ht="15.95" customHeight="1" x14ac:dyDescent="0.2">
      <c r="A88" s="112"/>
      <c r="B88" s="113" t="s">
        <v>93</v>
      </c>
      <c r="C88" s="73">
        <v>180000</v>
      </c>
      <c r="D88" s="73">
        <v>180000</v>
      </c>
      <c r="E88" s="114">
        <v>208439.89</v>
      </c>
      <c r="F88" s="115"/>
    </row>
    <row r="89" spans="1:6" ht="15.95" customHeight="1" x14ac:dyDescent="0.2">
      <c r="A89" s="112"/>
      <c r="B89" s="113" t="s">
        <v>94</v>
      </c>
      <c r="C89" s="73">
        <v>7000</v>
      </c>
      <c r="D89" s="73">
        <v>7000</v>
      </c>
      <c r="E89" s="114">
        <v>7865</v>
      </c>
      <c r="F89" s="115"/>
    </row>
    <row r="90" spans="1:6" ht="15.95" customHeight="1" thickBot="1" x14ac:dyDescent="0.25">
      <c r="A90" s="116"/>
      <c r="B90" s="117" t="s">
        <v>95</v>
      </c>
      <c r="C90" s="85">
        <v>0</v>
      </c>
      <c r="D90" s="85">
        <v>0</v>
      </c>
      <c r="E90" s="80">
        <v>0.52</v>
      </c>
      <c r="F90" s="118"/>
    </row>
    <row r="91" spans="1:6" ht="15.95" customHeight="1" x14ac:dyDescent="0.25">
      <c r="A91" s="104">
        <v>2169</v>
      </c>
      <c r="B91" s="105" t="s">
        <v>96</v>
      </c>
      <c r="C91" s="106">
        <f>SUM(C93)</f>
        <v>0</v>
      </c>
      <c r="D91" s="106">
        <f>SUM(D93)</f>
        <v>0</v>
      </c>
      <c r="E91" s="111">
        <f>SUM(E92:E93)</f>
        <v>37671.129999999997</v>
      </c>
      <c r="F91" s="107" t="s">
        <v>16</v>
      </c>
    </row>
    <row r="92" spans="1:6" ht="15.95" customHeight="1" x14ac:dyDescent="0.25">
      <c r="A92" s="119"/>
      <c r="B92" s="113" t="s">
        <v>97</v>
      </c>
      <c r="C92" s="120">
        <v>0</v>
      </c>
      <c r="D92" s="120">
        <v>0</v>
      </c>
      <c r="E92" s="121">
        <v>31500</v>
      </c>
      <c r="F92" s="122"/>
    </row>
    <row r="93" spans="1:6" ht="15.95" customHeight="1" thickBot="1" x14ac:dyDescent="0.25">
      <c r="A93" s="123"/>
      <c r="B93" s="124" t="s">
        <v>98</v>
      </c>
      <c r="C93" s="88">
        <v>0</v>
      </c>
      <c r="D93" s="88">
        <v>0</v>
      </c>
      <c r="E93" s="89">
        <v>6171.13</v>
      </c>
      <c r="F93" s="125"/>
    </row>
    <row r="94" spans="1:6" ht="15.95" customHeight="1" x14ac:dyDescent="0.25">
      <c r="A94" s="104">
        <v>2212</v>
      </c>
      <c r="B94" s="105" t="s">
        <v>99</v>
      </c>
      <c r="C94" s="106">
        <f>SUM(C95:C95)</f>
        <v>0</v>
      </c>
      <c r="D94" s="106">
        <f>SUM(D95:D95)</f>
        <v>0</v>
      </c>
      <c r="E94" s="111">
        <f>SUM(E95:E95)</f>
        <v>54238</v>
      </c>
      <c r="F94" s="107" t="s">
        <v>16</v>
      </c>
    </row>
    <row r="95" spans="1:6" ht="15.95" customHeight="1" thickBot="1" x14ac:dyDescent="0.25">
      <c r="A95" s="108"/>
      <c r="B95" s="109" t="s">
        <v>100</v>
      </c>
      <c r="C95" s="77">
        <v>0</v>
      </c>
      <c r="D95" s="77">
        <v>0</v>
      </c>
      <c r="E95" s="84">
        <v>54238</v>
      </c>
      <c r="F95" s="110"/>
    </row>
    <row r="96" spans="1:6" ht="15.95" customHeight="1" x14ac:dyDescent="0.25">
      <c r="A96" s="104">
        <v>2299</v>
      </c>
      <c r="B96" s="105" t="s">
        <v>101</v>
      </c>
      <c r="C96" s="106">
        <f>SUM(C97:C103)</f>
        <v>0</v>
      </c>
      <c r="D96" s="106">
        <f>SUM(D97:D103)</f>
        <v>0</v>
      </c>
      <c r="E96" s="111">
        <f>SUM(E97:E103)</f>
        <v>21579774.760000002</v>
      </c>
      <c r="F96" s="107" t="s">
        <v>16</v>
      </c>
    </row>
    <row r="97" spans="1:8" ht="15.95" customHeight="1" x14ac:dyDescent="0.25">
      <c r="A97" s="112"/>
      <c r="B97" s="113" t="s">
        <v>102</v>
      </c>
      <c r="C97" s="73">
        <v>0</v>
      </c>
      <c r="D97" s="73">
        <v>0</v>
      </c>
      <c r="E97" s="126">
        <v>1575325.76</v>
      </c>
      <c r="F97" s="127"/>
    </row>
    <row r="98" spans="1:8" ht="15.95" customHeight="1" x14ac:dyDescent="0.25">
      <c r="A98" s="112"/>
      <c r="B98" s="113" t="s">
        <v>103</v>
      </c>
      <c r="C98" s="73">
        <v>0</v>
      </c>
      <c r="D98" s="73">
        <v>0</v>
      </c>
      <c r="E98" s="75">
        <v>194835.99</v>
      </c>
      <c r="F98" s="127"/>
    </row>
    <row r="99" spans="1:8" ht="15.95" customHeight="1" x14ac:dyDescent="0.25">
      <c r="A99" s="112"/>
      <c r="B99" s="113" t="s">
        <v>104</v>
      </c>
      <c r="C99" s="73">
        <v>0</v>
      </c>
      <c r="D99" s="73">
        <v>0</v>
      </c>
      <c r="E99" s="114">
        <v>79200</v>
      </c>
      <c r="F99" s="127"/>
    </row>
    <row r="100" spans="1:8" ht="15.95" customHeight="1" x14ac:dyDescent="0.25">
      <c r="A100" s="108"/>
      <c r="B100" s="109" t="s">
        <v>105</v>
      </c>
      <c r="C100" s="77">
        <v>0</v>
      </c>
      <c r="D100" s="77">
        <v>0</v>
      </c>
      <c r="E100" s="84">
        <v>534865.41</v>
      </c>
      <c r="F100" s="127"/>
    </row>
    <row r="101" spans="1:8" ht="15.95" customHeight="1" x14ac:dyDescent="0.25">
      <c r="A101" s="108"/>
      <c r="B101" s="109" t="s">
        <v>106</v>
      </c>
      <c r="C101" s="77">
        <v>0</v>
      </c>
      <c r="D101" s="77">
        <v>0</v>
      </c>
      <c r="E101" s="84">
        <v>19077321.82</v>
      </c>
      <c r="F101" s="127"/>
    </row>
    <row r="102" spans="1:8" ht="15.95" customHeight="1" x14ac:dyDescent="0.25">
      <c r="A102" s="108"/>
      <c r="B102" s="109" t="s">
        <v>107</v>
      </c>
      <c r="C102" s="77">
        <v>0</v>
      </c>
      <c r="D102" s="77">
        <v>0</v>
      </c>
      <c r="E102" s="84">
        <v>15375.78</v>
      </c>
      <c r="F102" s="127"/>
    </row>
    <row r="103" spans="1:8" ht="15.95" customHeight="1" thickBot="1" x14ac:dyDescent="0.3">
      <c r="A103" s="123"/>
      <c r="B103" s="128" t="s">
        <v>108</v>
      </c>
      <c r="C103" s="88">
        <v>0</v>
      </c>
      <c r="D103" s="88">
        <v>0</v>
      </c>
      <c r="E103" s="89">
        <v>102850</v>
      </c>
      <c r="F103" s="129"/>
    </row>
    <row r="104" spans="1:8" ht="15.95" customHeight="1" x14ac:dyDescent="0.25">
      <c r="A104" s="104">
        <v>2349</v>
      </c>
      <c r="B104" s="105" t="s">
        <v>109</v>
      </c>
      <c r="C104" s="106">
        <f>SUM(C105)</f>
        <v>0</v>
      </c>
      <c r="D104" s="106">
        <f>SUM(D105)</f>
        <v>0</v>
      </c>
      <c r="E104" s="111">
        <f>SUM(E105:E105)</f>
        <v>500</v>
      </c>
      <c r="F104" s="107" t="s">
        <v>16</v>
      </c>
    </row>
    <row r="105" spans="1:8" ht="15.95" customHeight="1" thickBot="1" x14ac:dyDescent="0.25">
      <c r="A105" s="130"/>
      <c r="B105" s="128" t="s">
        <v>110</v>
      </c>
      <c r="C105" s="88">
        <v>0</v>
      </c>
      <c r="D105" s="88">
        <v>0</v>
      </c>
      <c r="E105" s="89">
        <v>500</v>
      </c>
      <c r="F105" s="125"/>
    </row>
    <row r="106" spans="1:8" s="131" customFormat="1" ht="15.95" customHeight="1" x14ac:dyDescent="0.25">
      <c r="A106" s="104">
        <v>3111</v>
      </c>
      <c r="B106" s="105" t="s">
        <v>111</v>
      </c>
      <c r="C106" s="106">
        <f>SUM(C107)</f>
        <v>1000</v>
      </c>
      <c r="D106" s="106">
        <f>SUM(D107)</f>
        <v>1000</v>
      </c>
      <c r="E106" s="111">
        <f>SUM(E107:E107)</f>
        <v>1188</v>
      </c>
      <c r="F106" s="107">
        <f>SUM(E106/D106*100)</f>
        <v>118.8</v>
      </c>
    </row>
    <row r="107" spans="1:8" s="131" customFormat="1" ht="15.95" customHeight="1" thickBot="1" x14ac:dyDescent="0.25">
      <c r="A107" s="130"/>
      <c r="B107" s="128" t="s">
        <v>112</v>
      </c>
      <c r="C107" s="88">
        <v>1000</v>
      </c>
      <c r="D107" s="88">
        <v>1000</v>
      </c>
      <c r="E107" s="89">
        <v>1188</v>
      </c>
      <c r="F107" s="125"/>
    </row>
    <row r="108" spans="1:8" s="133" customFormat="1" ht="15.95" customHeight="1" x14ac:dyDescent="0.25">
      <c r="A108" s="104">
        <v>3113</v>
      </c>
      <c r="B108" s="105" t="s">
        <v>113</v>
      </c>
      <c r="C108" s="106">
        <f>SUM(C109:C112)</f>
        <v>0</v>
      </c>
      <c r="D108" s="106">
        <f>SUM(D109:D112)</f>
        <v>0</v>
      </c>
      <c r="E108" s="111">
        <f>SUM(E109:E112)</f>
        <v>304273.90000000002</v>
      </c>
      <c r="F108" s="107" t="s">
        <v>16</v>
      </c>
      <c r="G108" s="132"/>
      <c r="H108" s="132"/>
    </row>
    <row r="109" spans="1:8" s="90" customFormat="1" ht="15.95" customHeight="1" x14ac:dyDescent="0.2">
      <c r="A109" s="134"/>
      <c r="B109" s="135" t="s">
        <v>114</v>
      </c>
      <c r="C109" s="136">
        <v>0</v>
      </c>
      <c r="D109" s="136">
        <v>0</v>
      </c>
      <c r="E109" s="137">
        <v>143827.45000000001</v>
      </c>
      <c r="F109" s="138"/>
    </row>
    <row r="110" spans="1:8" s="90" customFormat="1" ht="15.95" customHeight="1" x14ac:dyDescent="0.2">
      <c r="A110" s="139"/>
      <c r="B110" s="140" t="s">
        <v>115</v>
      </c>
      <c r="C110" s="141">
        <v>0</v>
      </c>
      <c r="D110" s="141">
        <v>0</v>
      </c>
      <c r="E110" s="142">
        <v>86142.75</v>
      </c>
      <c r="F110" s="143"/>
    </row>
    <row r="111" spans="1:8" s="90" customFormat="1" ht="15.95" customHeight="1" x14ac:dyDescent="0.2">
      <c r="A111" s="144"/>
      <c r="B111" s="145" t="s">
        <v>116</v>
      </c>
      <c r="C111" s="136">
        <v>0</v>
      </c>
      <c r="D111" s="136">
        <v>0</v>
      </c>
      <c r="E111" s="137">
        <v>45055</v>
      </c>
      <c r="F111" s="146"/>
    </row>
    <row r="112" spans="1:8" s="90" customFormat="1" ht="15.95" customHeight="1" thickBot="1" x14ac:dyDescent="0.25">
      <c r="A112" s="147"/>
      <c r="B112" s="148" t="s">
        <v>117</v>
      </c>
      <c r="C112" s="149">
        <v>0</v>
      </c>
      <c r="D112" s="149">
        <v>0</v>
      </c>
      <c r="E112" s="150">
        <v>29248.7</v>
      </c>
      <c r="F112" s="151"/>
    </row>
    <row r="113" spans="1:6" s="133" customFormat="1" ht="15.95" customHeight="1" x14ac:dyDescent="0.25">
      <c r="A113" s="152">
        <v>3141</v>
      </c>
      <c r="B113" s="105" t="s">
        <v>118</v>
      </c>
      <c r="C113" s="106">
        <f>SUM(C114)</f>
        <v>0</v>
      </c>
      <c r="D113" s="106">
        <v>0</v>
      </c>
      <c r="E113" s="111">
        <f>SUM(E114)</f>
        <v>22534.26</v>
      </c>
      <c r="F113" s="107" t="s">
        <v>16</v>
      </c>
    </row>
    <row r="114" spans="1:6" s="133" customFormat="1" ht="15.95" customHeight="1" thickBot="1" x14ac:dyDescent="0.25">
      <c r="A114" s="153"/>
      <c r="B114" s="128" t="s">
        <v>119</v>
      </c>
      <c r="C114" s="88">
        <v>0</v>
      </c>
      <c r="D114" s="88">
        <v>0</v>
      </c>
      <c r="E114" s="89">
        <v>22534.26</v>
      </c>
      <c r="F114" s="125"/>
    </row>
    <row r="115" spans="1:6" s="133" customFormat="1" ht="15.95" hidden="1" customHeight="1" x14ac:dyDescent="0.25">
      <c r="A115" s="154">
        <v>3319</v>
      </c>
      <c r="B115" s="155" t="s">
        <v>120</v>
      </c>
      <c r="C115" s="156">
        <f>SUM(C116)</f>
        <v>0</v>
      </c>
      <c r="D115" s="156">
        <f>SUM(D116)</f>
        <v>0</v>
      </c>
      <c r="E115" s="157">
        <f>SUM(E116)</f>
        <v>0</v>
      </c>
      <c r="F115" s="158" t="s">
        <v>16</v>
      </c>
    </row>
    <row r="116" spans="1:6" s="90" customFormat="1" ht="15.95" hidden="1" customHeight="1" x14ac:dyDescent="0.2">
      <c r="A116" s="159"/>
      <c r="B116" s="109" t="s">
        <v>121</v>
      </c>
      <c r="C116" s="77"/>
      <c r="D116" s="77"/>
      <c r="E116" s="84"/>
      <c r="F116" s="110"/>
    </row>
    <row r="117" spans="1:6" s="90" customFormat="1" ht="15.95" customHeight="1" x14ac:dyDescent="0.25">
      <c r="A117" s="152">
        <v>3314</v>
      </c>
      <c r="B117" s="105" t="s">
        <v>122</v>
      </c>
      <c r="C117" s="106">
        <f>SUM(C118)</f>
        <v>0</v>
      </c>
      <c r="D117" s="106">
        <f>SUM(D118)</f>
        <v>50000</v>
      </c>
      <c r="E117" s="111">
        <f>SUM(E118)</f>
        <v>50000</v>
      </c>
      <c r="F117" s="107" t="s">
        <v>16</v>
      </c>
    </row>
    <row r="118" spans="1:6" s="90" customFormat="1" ht="15.95" customHeight="1" thickBot="1" x14ac:dyDescent="0.25">
      <c r="A118" s="153"/>
      <c r="B118" s="128" t="s">
        <v>123</v>
      </c>
      <c r="C118" s="88">
        <v>0</v>
      </c>
      <c r="D118" s="88">
        <v>50000</v>
      </c>
      <c r="E118" s="89">
        <v>50000</v>
      </c>
      <c r="F118" s="125"/>
    </row>
    <row r="119" spans="1:6" s="90" customFormat="1" ht="15.95" customHeight="1" x14ac:dyDescent="0.25">
      <c r="A119" s="152">
        <v>3319</v>
      </c>
      <c r="B119" s="105" t="s">
        <v>120</v>
      </c>
      <c r="C119" s="106">
        <f>SUM(C120)</f>
        <v>0</v>
      </c>
      <c r="D119" s="106">
        <f>SUM(D120)</f>
        <v>0</v>
      </c>
      <c r="E119" s="111">
        <f>SUM(E120)</f>
        <v>50100</v>
      </c>
      <c r="F119" s="107" t="s">
        <v>16</v>
      </c>
    </row>
    <row r="120" spans="1:6" s="90" customFormat="1" ht="15.95" customHeight="1" thickBot="1" x14ac:dyDescent="0.25">
      <c r="A120" s="153"/>
      <c r="B120" s="128" t="s">
        <v>124</v>
      </c>
      <c r="C120" s="88">
        <v>0</v>
      </c>
      <c r="D120" s="88">
        <v>0</v>
      </c>
      <c r="E120" s="89">
        <v>50100</v>
      </c>
      <c r="F120" s="125"/>
    </row>
    <row r="121" spans="1:6" s="90" customFormat="1" ht="15.95" customHeight="1" x14ac:dyDescent="0.25">
      <c r="A121" s="104">
        <v>3322</v>
      </c>
      <c r="B121" s="105" t="s">
        <v>125</v>
      </c>
      <c r="C121" s="160">
        <f>C123</f>
        <v>0</v>
      </c>
      <c r="D121" s="106">
        <f>SUM(D122:D123)</f>
        <v>117109</v>
      </c>
      <c r="E121" s="107">
        <f>SUM(E122:E123)</f>
        <v>153000</v>
      </c>
      <c r="F121" s="107" t="s">
        <v>16</v>
      </c>
    </row>
    <row r="122" spans="1:6" s="90" customFormat="1" ht="15.95" customHeight="1" x14ac:dyDescent="0.25">
      <c r="A122" s="161"/>
      <c r="B122" s="162" t="s">
        <v>126</v>
      </c>
      <c r="C122" s="163">
        <v>0</v>
      </c>
      <c r="D122" s="163">
        <v>117109</v>
      </c>
      <c r="E122" s="164">
        <v>151000</v>
      </c>
      <c r="F122" s="165"/>
    </row>
    <row r="123" spans="1:6" s="90" customFormat="1" ht="15.95" customHeight="1" thickBot="1" x14ac:dyDescent="0.3">
      <c r="A123" s="166"/>
      <c r="B123" s="167" t="s">
        <v>127</v>
      </c>
      <c r="C123" s="168">
        <v>0</v>
      </c>
      <c r="D123" s="168">
        <v>0</v>
      </c>
      <c r="E123" s="169">
        <v>2000</v>
      </c>
      <c r="F123" s="170"/>
    </row>
    <row r="124" spans="1:6" s="90" customFormat="1" ht="15.95" customHeight="1" x14ac:dyDescent="0.25">
      <c r="A124" s="104">
        <v>3349</v>
      </c>
      <c r="B124" s="105" t="s">
        <v>128</v>
      </c>
      <c r="C124" s="111">
        <f>C125</f>
        <v>110000</v>
      </c>
      <c r="D124" s="111">
        <f>D125</f>
        <v>110000</v>
      </c>
      <c r="E124" s="111">
        <f>E125</f>
        <v>323620</v>
      </c>
      <c r="F124" s="107" t="s">
        <v>16</v>
      </c>
    </row>
    <row r="125" spans="1:6" ht="15.95" customHeight="1" thickBot="1" x14ac:dyDescent="0.3">
      <c r="A125" s="166"/>
      <c r="B125" s="167" t="s">
        <v>129</v>
      </c>
      <c r="C125" s="168">
        <v>110000</v>
      </c>
      <c r="D125" s="168">
        <v>110000</v>
      </c>
      <c r="E125" s="169">
        <v>323620</v>
      </c>
      <c r="F125" s="170"/>
    </row>
    <row r="126" spans="1:6" ht="15.95" customHeight="1" x14ac:dyDescent="0.25">
      <c r="A126" s="171">
        <v>3392</v>
      </c>
      <c r="B126" s="155" t="s">
        <v>130</v>
      </c>
      <c r="C126" s="156">
        <f>SUM(C127:C134)</f>
        <v>25500</v>
      </c>
      <c r="D126" s="156">
        <f>SUM(D127:D134)</f>
        <v>25500</v>
      </c>
      <c r="E126" s="156">
        <f>SUM(E127:E134)</f>
        <v>52043.92</v>
      </c>
      <c r="F126" s="158">
        <f>SUM(E126/D126*100)</f>
        <v>204.09380392156865</v>
      </c>
    </row>
    <row r="127" spans="1:6" ht="15.95" customHeight="1" x14ac:dyDescent="0.2">
      <c r="A127" s="112"/>
      <c r="B127" s="113" t="s">
        <v>131</v>
      </c>
      <c r="C127" s="73">
        <v>1000</v>
      </c>
      <c r="D127" s="73">
        <v>1000</v>
      </c>
      <c r="E127" s="114">
        <v>2000</v>
      </c>
      <c r="F127" s="115"/>
    </row>
    <row r="128" spans="1:6" ht="15.95" customHeight="1" x14ac:dyDescent="0.2">
      <c r="A128" s="112"/>
      <c r="B128" s="113" t="s">
        <v>132</v>
      </c>
      <c r="C128" s="73">
        <v>0</v>
      </c>
      <c r="D128" s="73">
        <v>0</v>
      </c>
      <c r="E128" s="114">
        <v>7155.18</v>
      </c>
      <c r="F128" s="115"/>
    </row>
    <row r="129" spans="1:8" s="7" customFormat="1" ht="15.95" customHeight="1" x14ac:dyDescent="0.2">
      <c r="A129" s="172"/>
      <c r="B129" s="113" t="s">
        <v>133</v>
      </c>
      <c r="C129" s="73">
        <v>12000</v>
      </c>
      <c r="D129" s="73">
        <v>12000</v>
      </c>
      <c r="E129" s="114">
        <v>15211</v>
      </c>
      <c r="F129" s="115"/>
      <c r="G129" s="3"/>
      <c r="H129" s="3"/>
    </row>
    <row r="130" spans="1:8" s="7" customFormat="1" ht="15.95" customHeight="1" x14ac:dyDescent="0.2">
      <c r="A130" s="172"/>
      <c r="B130" s="113" t="s">
        <v>134</v>
      </c>
      <c r="C130" s="73">
        <v>0</v>
      </c>
      <c r="D130" s="73">
        <v>0</v>
      </c>
      <c r="E130" s="114">
        <v>13073.74</v>
      </c>
      <c r="F130" s="115"/>
      <c r="G130" s="3"/>
      <c r="H130" s="3"/>
    </row>
    <row r="131" spans="1:8" ht="15.95" customHeight="1" x14ac:dyDescent="0.2">
      <c r="A131" s="172"/>
      <c r="B131" s="113" t="s">
        <v>135</v>
      </c>
      <c r="C131" s="73">
        <v>10000</v>
      </c>
      <c r="D131" s="73">
        <v>10000</v>
      </c>
      <c r="E131" s="114">
        <v>2517</v>
      </c>
      <c r="F131" s="115"/>
    </row>
    <row r="132" spans="1:8" ht="15.95" customHeight="1" x14ac:dyDescent="0.2">
      <c r="A132" s="172"/>
      <c r="B132" s="113" t="s">
        <v>136</v>
      </c>
      <c r="C132" s="73">
        <v>0</v>
      </c>
      <c r="D132" s="73">
        <v>0</v>
      </c>
      <c r="E132" s="114">
        <v>8161</v>
      </c>
      <c r="F132" s="115"/>
    </row>
    <row r="133" spans="1:8" ht="15.95" customHeight="1" x14ac:dyDescent="0.2">
      <c r="A133" s="172"/>
      <c r="B133" s="113" t="s">
        <v>137</v>
      </c>
      <c r="C133" s="73">
        <v>0</v>
      </c>
      <c r="D133" s="73">
        <v>0</v>
      </c>
      <c r="E133" s="114">
        <v>3926</v>
      </c>
      <c r="F133" s="115"/>
    </row>
    <row r="134" spans="1:8" ht="15.95" customHeight="1" thickBot="1" x14ac:dyDescent="0.25">
      <c r="A134" s="172"/>
      <c r="B134" s="113" t="s">
        <v>138</v>
      </c>
      <c r="C134" s="73">
        <v>2500</v>
      </c>
      <c r="D134" s="73">
        <v>2500</v>
      </c>
      <c r="E134" s="114">
        <v>0</v>
      </c>
      <c r="F134" s="115"/>
    </row>
    <row r="135" spans="1:8" ht="15.95" customHeight="1" x14ac:dyDescent="0.25">
      <c r="A135" s="104">
        <v>3399</v>
      </c>
      <c r="B135" s="105" t="s">
        <v>139</v>
      </c>
      <c r="C135" s="106">
        <f>SUM(C136:C137)</f>
        <v>0</v>
      </c>
      <c r="D135" s="106">
        <f>SUM(D136:D137)</f>
        <v>0</v>
      </c>
      <c r="E135" s="111">
        <f>SUM(E136:E137)</f>
        <v>129500</v>
      </c>
      <c r="F135" s="107" t="s">
        <v>16</v>
      </c>
    </row>
    <row r="136" spans="1:8" ht="15.95" customHeight="1" x14ac:dyDescent="0.2">
      <c r="A136" s="112"/>
      <c r="B136" s="113" t="s">
        <v>140</v>
      </c>
      <c r="C136" s="73">
        <v>0</v>
      </c>
      <c r="D136" s="73">
        <v>0</v>
      </c>
      <c r="E136" s="114">
        <v>8100</v>
      </c>
      <c r="F136" s="115"/>
    </row>
    <row r="137" spans="1:8" ht="15.95" customHeight="1" thickBot="1" x14ac:dyDescent="0.25">
      <c r="A137" s="123"/>
      <c r="B137" s="128" t="s">
        <v>141</v>
      </c>
      <c r="C137" s="88">
        <v>0</v>
      </c>
      <c r="D137" s="88">
        <v>0</v>
      </c>
      <c r="E137" s="89">
        <v>121400</v>
      </c>
      <c r="F137" s="125"/>
    </row>
    <row r="138" spans="1:8" s="173" customFormat="1" ht="15.95" customHeight="1" x14ac:dyDescent="0.25">
      <c r="A138" s="154">
        <v>3412</v>
      </c>
      <c r="B138" s="155" t="s">
        <v>142</v>
      </c>
      <c r="C138" s="157">
        <f>SUM(C139:C143)</f>
        <v>420000</v>
      </c>
      <c r="D138" s="157">
        <f>SUM(D139:D143)</f>
        <v>420000</v>
      </c>
      <c r="E138" s="157">
        <f>SUM(E139:E143)</f>
        <v>234360.78</v>
      </c>
      <c r="F138" s="158" t="s">
        <v>16</v>
      </c>
    </row>
    <row r="139" spans="1:8" s="173" customFormat="1" ht="15.95" customHeight="1" x14ac:dyDescent="0.25">
      <c r="A139" s="174"/>
      <c r="B139" s="175" t="s">
        <v>143</v>
      </c>
      <c r="C139" s="176">
        <v>140000</v>
      </c>
      <c r="D139" s="176">
        <v>140000</v>
      </c>
      <c r="E139" s="177">
        <v>90452.5</v>
      </c>
      <c r="F139" s="127"/>
    </row>
    <row r="140" spans="1:8" s="173" customFormat="1" ht="15.95" customHeight="1" x14ac:dyDescent="0.25">
      <c r="A140" s="178"/>
      <c r="B140" s="162" t="s">
        <v>144</v>
      </c>
      <c r="C140" s="179">
        <v>280000</v>
      </c>
      <c r="D140" s="179">
        <v>280000</v>
      </c>
      <c r="E140" s="164">
        <v>117175</v>
      </c>
      <c r="F140" s="138"/>
    </row>
    <row r="141" spans="1:8" s="173" customFormat="1" ht="15.95" customHeight="1" x14ac:dyDescent="0.25">
      <c r="A141" s="178"/>
      <c r="B141" s="135" t="s">
        <v>145</v>
      </c>
      <c r="C141" s="179">
        <v>0</v>
      </c>
      <c r="D141" s="179">
        <v>0</v>
      </c>
      <c r="E141" s="164">
        <v>12424.28</v>
      </c>
      <c r="F141" s="138"/>
    </row>
    <row r="142" spans="1:8" s="173" customFormat="1" ht="15.95" customHeight="1" x14ac:dyDescent="0.25">
      <c r="A142" s="178"/>
      <c r="B142" s="135" t="s">
        <v>146</v>
      </c>
      <c r="C142" s="179">
        <v>0</v>
      </c>
      <c r="D142" s="179">
        <v>0</v>
      </c>
      <c r="E142" s="164">
        <v>4535</v>
      </c>
      <c r="F142" s="138"/>
    </row>
    <row r="143" spans="1:8" ht="15.95" customHeight="1" thickBot="1" x14ac:dyDescent="0.3">
      <c r="A143" s="178"/>
      <c r="B143" s="135" t="s">
        <v>147</v>
      </c>
      <c r="C143" s="179">
        <v>0</v>
      </c>
      <c r="D143" s="179">
        <v>0</v>
      </c>
      <c r="E143" s="164">
        <v>9774</v>
      </c>
      <c r="F143" s="138"/>
    </row>
    <row r="144" spans="1:8" ht="15.95" customHeight="1" x14ac:dyDescent="0.25">
      <c r="A144" s="104">
        <v>3419</v>
      </c>
      <c r="B144" s="105" t="s">
        <v>148</v>
      </c>
      <c r="C144" s="106">
        <f>SUM(C145)</f>
        <v>0</v>
      </c>
      <c r="D144" s="106">
        <f>SUM(D145)</f>
        <v>0</v>
      </c>
      <c r="E144" s="111">
        <f>SUM(E145)</f>
        <v>23415</v>
      </c>
      <c r="F144" s="180" t="s">
        <v>16</v>
      </c>
    </row>
    <row r="145" spans="1:6" ht="15.95" customHeight="1" thickBot="1" x14ac:dyDescent="0.3">
      <c r="A145" s="123"/>
      <c r="B145" s="128" t="s">
        <v>149</v>
      </c>
      <c r="C145" s="88">
        <v>0</v>
      </c>
      <c r="D145" s="88">
        <v>0</v>
      </c>
      <c r="E145" s="89">
        <v>23415</v>
      </c>
      <c r="F145" s="129"/>
    </row>
    <row r="146" spans="1:6" ht="15.95" customHeight="1" x14ac:dyDescent="0.25">
      <c r="A146" s="104">
        <v>3533</v>
      </c>
      <c r="B146" s="105" t="s">
        <v>150</v>
      </c>
      <c r="C146" s="106">
        <f>SUM(C147)</f>
        <v>142000</v>
      </c>
      <c r="D146" s="106">
        <f>SUM(D147)</f>
        <v>142000</v>
      </c>
      <c r="E146" s="111">
        <f>SUM(E147)</f>
        <v>181969</v>
      </c>
      <c r="F146" s="180">
        <f>SUM(E146/D146*100)</f>
        <v>128.14718309859154</v>
      </c>
    </row>
    <row r="147" spans="1:6" ht="15.95" customHeight="1" thickBot="1" x14ac:dyDescent="0.3">
      <c r="A147" s="123"/>
      <c r="B147" s="128" t="s">
        <v>151</v>
      </c>
      <c r="C147" s="88">
        <v>142000</v>
      </c>
      <c r="D147" s="88">
        <v>142000</v>
      </c>
      <c r="E147" s="89">
        <v>181969</v>
      </c>
      <c r="F147" s="129"/>
    </row>
    <row r="148" spans="1:6" ht="15.95" customHeight="1" x14ac:dyDescent="0.25">
      <c r="A148" s="104">
        <v>3631</v>
      </c>
      <c r="B148" s="105" t="s">
        <v>152</v>
      </c>
      <c r="C148" s="106">
        <f>SUM(C149)</f>
        <v>0</v>
      </c>
      <c r="D148" s="106">
        <f>SUM(D149)</f>
        <v>0</v>
      </c>
      <c r="E148" s="111">
        <f>SUM(E149)</f>
        <v>10653</v>
      </c>
      <c r="F148" s="180" t="s">
        <v>16</v>
      </c>
    </row>
    <row r="149" spans="1:6" ht="15.95" customHeight="1" thickBot="1" x14ac:dyDescent="0.3">
      <c r="A149" s="123"/>
      <c r="B149" s="128" t="s">
        <v>153</v>
      </c>
      <c r="C149" s="88">
        <v>0</v>
      </c>
      <c r="D149" s="88">
        <v>0</v>
      </c>
      <c r="E149" s="89">
        <v>10653</v>
      </c>
      <c r="F149" s="129"/>
    </row>
    <row r="150" spans="1:6" ht="15.95" customHeight="1" x14ac:dyDescent="0.25">
      <c r="A150" s="171">
        <v>3632</v>
      </c>
      <c r="B150" s="155" t="s">
        <v>154</v>
      </c>
      <c r="C150" s="156">
        <f>SUM(C151:C151)</f>
        <v>375000</v>
      </c>
      <c r="D150" s="156">
        <f>SUM(D151:D151)</f>
        <v>375000</v>
      </c>
      <c r="E150" s="156">
        <f>SUM(E151)</f>
        <v>644760.79</v>
      </c>
      <c r="F150" s="158">
        <f>SUM(E150/D150*100)</f>
        <v>171.93621066666665</v>
      </c>
    </row>
    <row r="151" spans="1:6" ht="15.95" customHeight="1" thickBot="1" x14ac:dyDescent="0.25">
      <c r="A151" s="181"/>
      <c r="B151" s="109" t="s">
        <v>155</v>
      </c>
      <c r="C151" s="77">
        <v>375000</v>
      </c>
      <c r="D151" s="77">
        <v>375000</v>
      </c>
      <c r="E151" s="84">
        <v>644760.79</v>
      </c>
      <c r="F151" s="182"/>
    </row>
    <row r="152" spans="1:6" ht="15.95" customHeight="1" x14ac:dyDescent="0.25">
      <c r="A152" s="104">
        <v>3639</v>
      </c>
      <c r="B152" s="105" t="s">
        <v>156</v>
      </c>
      <c r="C152" s="106">
        <f>SUM(C153:C160)</f>
        <v>4145000</v>
      </c>
      <c r="D152" s="106">
        <f>SUM(D153:D160)</f>
        <v>4645000</v>
      </c>
      <c r="E152" s="111">
        <f>SUM(E153:E160)</f>
        <v>5185437.5699999994</v>
      </c>
      <c r="F152" s="107">
        <f>SUM(E152/D152*100)</f>
        <v>111.63482389666306</v>
      </c>
    </row>
    <row r="153" spans="1:6" ht="15.95" customHeight="1" x14ac:dyDescent="0.2">
      <c r="A153" s="112"/>
      <c r="B153" s="113" t="s">
        <v>157</v>
      </c>
      <c r="C153" s="179">
        <v>0</v>
      </c>
      <c r="D153" s="179">
        <v>500000</v>
      </c>
      <c r="E153" s="164">
        <v>602294.43999999994</v>
      </c>
      <c r="F153" s="115"/>
    </row>
    <row r="154" spans="1:6" ht="15.95" customHeight="1" x14ac:dyDescent="0.2">
      <c r="A154" s="112"/>
      <c r="B154" s="113" t="s">
        <v>158</v>
      </c>
      <c r="C154" s="179">
        <v>0</v>
      </c>
      <c r="D154" s="179">
        <v>0</v>
      </c>
      <c r="E154" s="164">
        <v>7707</v>
      </c>
      <c r="F154" s="115"/>
    </row>
    <row r="155" spans="1:6" ht="15.95" customHeight="1" x14ac:dyDescent="0.2">
      <c r="A155" s="112"/>
      <c r="B155" s="113" t="s">
        <v>159</v>
      </c>
      <c r="C155" s="179">
        <v>115000</v>
      </c>
      <c r="D155" s="179">
        <v>115000</v>
      </c>
      <c r="E155" s="164">
        <v>73153</v>
      </c>
      <c r="F155" s="115"/>
    </row>
    <row r="156" spans="1:6" ht="15.95" customHeight="1" x14ac:dyDescent="0.2">
      <c r="A156" s="112"/>
      <c r="B156" s="113" t="s">
        <v>160</v>
      </c>
      <c r="C156" s="179">
        <v>930000</v>
      </c>
      <c r="D156" s="179">
        <v>930000</v>
      </c>
      <c r="E156" s="164">
        <v>1021324.59</v>
      </c>
      <c r="F156" s="115"/>
    </row>
    <row r="157" spans="1:6" ht="15.95" customHeight="1" x14ac:dyDescent="0.2">
      <c r="A157" s="112"/>
      <c r="B157" s="113" t="s">
        <v>161</v>
      </c>
      <c r="C157" s="179">
        <v>15000</v>
      </c>
      <c r="D157" s="179">
        <v>15000</v>
      </c>
      <c r="E157" s="164">
        <v>15000</v>
      </c>
      <c r="F157" s="115"/>
    </row>
    <row r="158" spans="1:6" ht="15.95" customHeight="1" x14ac:dyDescent="0.2">
      <c r="A158" s="112"/>
      <c r="B158" s="113" t="s">
        <v>162</v>
      </c>
      <c r="C158" s="179">
        <v>3085000</v>
      </c>
      <c r="D158" s="179">
        <v>3085000</v>
      </c>
      <c r="E158" s="164">
        <v>3087905.48</v>
      </c>
      <c r="F158" s="115"/>
    </row>
    <row r="159" spans="1:6" ht="15.95" customHeight="1" x14ac:dyDescent="0.2">
      <c r="A159" s="112"/>
      <c r="B159" s="113" t="s">
        <v>163</v>
      </c>
      <c r="C159" s="179">
        <v>0</v>
      </c>
      <c r="D159" s="179">
        <v>0</v>
      </c>
      <c r="E159" s="164">
        <v>314597.09999999998</v>
      </c>
      <c r="F159" s="115"/>
    </row>
    <row r="160" spans="1:6" ht="15.95" customHeight="1" thickBot="1" x14ac:dyDescent="0.25">
      <c r="A160" s="112"/>
      <c r="B160" s="113" t="s">
        <v>164</v>
      </c>
      <c r="C160" s="179">
        <v>0</v>
      </c>
      <c r="D160" s="179">
        <v>0</v>
      </c>
      <c r="E160" s="164">
        <v>63455.96</v>
      </c>
      <c r="F160" s="115"/>
    </row>
    <row r="161" spans="1:6" ht="15.95" customHeight="1" thickBot="1" x14ac:dyDescent="0.3">
      <c r="A161" s="104">
        <v>3725</v>
      </c>
      <c r="B161" s="105" t="s">
        <v>165</v>
      </c>
      <c r="C161" s="106">
        <f>SUM(C162:C162)</f>
        <v>1800000</v>
      </c>
      <c r="D161" s="106">
        <f>SUM(D162:D162)</f>
        <v>1800000</v>
      </c>
      <c r="E161" s="111">
        <f>SUM(E162:E162)</f>
        <v>2139161</v>
      </c>
      <c r="F161" s="107">
        <f>SUM(E161/D161*100)</f>
        <v>118.84227777777778</v>
      </c>
    </row>
    <row r="162" spans="1:6" ht="15.95" customHeight="1" thickBot="1" x14ac:dyDescent="0.3">
      <c r="A162" s="123"/>
      <c r="B162" s="128" t="s">
        <v>166</v>
      </c>
      <c r="C162" s="88">
        <v>1800000</v>
      </c>
      <c r="D162" s="88">
        <v>1800000</v>
      </c>
      <c r="E162" s="89">
        <v>2139161</v>
      </c>
      <c r="F162" s="183"/>
    </row>
    <row r="163" spans="1:6" ht="15.95" customHeight="1" x14ac:dyDescent="0.25">
      <c r="A163" s="171">
        <v>3726</v>
      </c>
      <c r="B163" s="155" t="s">
        <v>167</v>
      </c>
      <c r="C163" s="156">
        <f>SUM(C164)</f>
        <v>18000</v>
      </c>
      <c r="D163" s="156">
        <f>SUM(D164)</f>
        <v>18000</v>
      </c>
      <c r="E163" s="157">
        <f>SUM(E164)</f>
        <v>18000</v>
      </c>
      <c r="F163" s="107">
        <f>SUM(E163/D163*100)</f>
        <v>100</v>
      </c>
    </row>
    <row r="164" spans="1:6" ht="15.95" customHeight="1" thickBot="1" x14ac:dyDescent="0.25">
      <c r="A164" s="108"/>
      <c r="B164" s="109" t="s">
        <v>168</v>
      </c>
      <c r="C164" s="77">
        <v>18000</v>
      </c>
      <c r="D164" s="77">
        <v>18000</v>
      </c>
      <c r="E164" s="84">
        <v>18000</v>
      </c>
      <c r="F164" s="110"/>
    </row>
    <row r="165" spans="1:6" ht="15.95" customHeight="1" thickBot="1" x14ac:dyDescent="0.3">
      <c r="A165" s="104">
        <v>3727</v>
      </c>
      <c r="B165" s="105" t="s">
        <v>169</v>
      </c>
      <c r="C165" s="106">
        <f>SUM(C166)</f>
        <v>65000</v>
      </c>
      <c r="D165" s="106">
        <f>SUM(D166)</f>
        <v>65000</v>
      </c>
      <c r="E165" s="111">
        <f>SUM(E166)</f>
        <v>67441.100000000006</v>
      </c>
      <c r="F165" s="107">
        <f>SUM(E165/D165*100)</f>
        <v>103.75553846153846</v>
      </c>
    </row>
    <row r="166" spans="1:6" ht="15.95" customHeight="1" thickBot="1" x14ac:dyDescent="0.3">
      <c r="A166" s="108"/>
      <c r="B166" s="109" t="s">
        <v>170</v>
      </c>
      <c r="C166" s="77">
        <v>65000</v>
      </c>
      <c r="D166" s="77">
        <v>65000</v>
      </c>
      <c r="E166" s="84">
        <v>67441.100000000006</v>
      </c>
      <c r="F166" s="183"/>
    </row>
    <row r="167" spans="1:6" ht="15.95" customHeight="1" x14ac:dyDescent="0.25">
      <c r="A167" s="184">
        <v>3749</v>
      </c>
      <c r="B167" s="185" t="s">
        <v>171</v>
      </c>
      <c r="C167" s="106">
        <f>SUM(C168)</f>
        <v>0</v>
      </c>
      <c r="D167" s="106">
        <f>SUM(D168)</f>
        <v>0</v>
      </c>
      <c r="E167" s="106">
        <f>SUM(E168)</f>
        <v>6000</v>
      </c>
      <c r="F167" s="107" t="s">
        <v>16</v>
      </c>
    </row>
    <row r="168" spans="1:6" ht="15.95" customHeight="1" thickBot="1" x14ac:dyDescent="0.25">
      <c r="A168" s="186"/>
      <c r="B168" s="87" t="s">
        <v>172</v>
      </c>
      <c r="C168" s="88">
        <v>0</v>
      </c>
      <c r="D168" s="88">
        <v>0</v>
      </c>
      <c r="E168" s="88">
        <v>6000</v>
      </c>
      <c r="F168" s="89"/>
    </row>
    <row r="169" spans="1:6" ht="15.95" customHeight="1" x14ac:dyDescent="0.25">
      <c r="A169" s="184">
        <v>3900</v>
      </c>
      <c r="B169" s="185" t="s">
        <v>173</v>
      </c>
      <c r="C169" s="106">
        <f>SUM(C170)</f>
        <v>0</v>
      </c>
      <c r="D169" s="106">
        <f>SUM(D170)</f>
        <v>0</v>
      </c>
      <c r="E169" s="106">
        <f>SUM(E170)</f>
        <v>5319</v>
      </c>
      <c r="F169" s="107" t="s">
        <v>16</v>
      </c>
    </row>
    <row r="170" spans="1:6" ht="15.95" customHeight="1" thickBot="1" x14ac:dyDescent="0.25">
      <c r="A170" s="186"/>
      <c r="B170" s="87" t="s">
        <v>174</v>
      </c>
      <c r="C170" s="88">
        <v>0</v>
      </c>
      <c r="D170" s="88">
        <v>0</v>
      </c>
      <c r="E170" s="88">
        <v>5319</v>
      </c>
      <c r="F170" s="89"/>
    </row>
    <row r="171" spans="1:6" ht="15.95" customHeight="1" x14ac:dyDescent="0.25">
      <c r="A171" s="171">
        <v>4359</v>
      </c>
      <c r="B171" s="155" t="s">
        <v>175</v>
      </c>
      <c r="C171" s="156">
        <f>SUM(C172:C173)</f>
        <v>60000</v>
      </c>
      <c r="D171" s="156">
        <f>SUM(D172:D173)</f>
        <v>60000</v>
      </c>
      <c r="E171" s="156">
        <f>SUM(E172:E173)</f>
        <v>61692.7</v>
      </c>
      <c r="F171" s="158">
        <f>SUM(E171/D171*100)</f>
        <v>102.82116666666666</v>
      </c>
    </row>
    <row r="172" spans="1:6" ht="15.95" customHeight="1" x14ac:dyDescent="0.2">
      <c r="A172" s="112"/>
      <c r="B172" s="113" t="s">
        <v>176</v>
      </c>
      <c r="C172" s="73">
        <v>6000</v>
      </c>
      <c r="D172" s="73">
        <v>6000</v>
      </c>
      <c r="E172" s="114">
        <v>6437.2</v>
      </c>
      <c r="F172" s="115"/>
    </row>
    <row r="173" spans="1:6" ht="15.95" customHeight="1" thickBot="1" x14ac:dyDescent="0.25">
      <c r="A173" s="108"/>
      <c r="B173" s="109" t="s">
        <v>177</v>
      </c>
      <c r="C173" s="77">
        <v>54000</v>
      </c>
      <c r="D173" s="77">
        <v>54000</v>
      </c>
      <c r="E173" s="84">
        <v>55255.5</v>
      </c>
      <c r="F173" s="110"/>
    </row>
    <row r="174" spans="1:6" ht="15.95" customHeight="1" x14ac:dyDescent="0.25">
      <c r="A174" s="104">
        <v>4375</v>
      </c>
      <c r="B174" s="105" t="s">
        <v>178</v>
      </c>
      <c r="C174" s="106">
        <f>SUM(C175:C175)</f>
        <v>0</v>
      </c>
      <c r="D174" s="106">
        <f>SUM(D175:D175)</f>
        <v>0</v>
      </c>
      <c r="E174" s="111">
        <f>SUM(E175:E175)</f>
        <v>131704.76</v>
      </c>
      <c r="F174" s="107" t="s">
        <v>16</v>
      </c>
    </row>
    <row r="175" spans="1:6" ht="15.95" customHeight="1" thickBot="1" x14ac:dyDescent="0.25">
      <c r="A175" s="108"/>
      <c r="B175" s="109" t="s">
        <v>179</v>
      </c>
      <c r="C175" s="77">
        <v>0</v>
      </c>
      <c r="D175" s="77">
        <v>0</v>
      </c>
      <c r="E175" s="84">
        <v>131704.76</v>
      </c>
      <c r="F175" s="110"/>
    </row>
    <row r="176" spans="1:6" ht="15.95" customHeight="1" x14ac:dyDescent="0.25">
      <c r="A176" s="104">
        <v>4399</v>
      </c>
      <c r="B176" s="105" t="s">
        <v>180</v>
      </c>
      <c r="C176" s="106">
        <f>SUM(C177)</f>
        <v>0</v>
      </c>
      <c r="D176" s="106">
        <f>SUM(D177)</f>
        <v>0</v>
      </c>
      <c r="E176" s="111">
        <f>SUM(E177)</f>
        <v>1033</v>
      </c>
      <c r="F176" s="107" t="s">
        <v>16</v>
      </c>
    </row>
    <row r="177" spans="1:8" ht="15.95" customHeight="1" thickBot="1" x14ac:dyDescent="0.25">
      <c r="A177" s="86"/>
      <c r="B177" s="187" t="s">
        <v>181</v>
      </c>
      <c r="C177" s="88">
        <v>0</v>
      </c>
      <c r="D177" s="88">
        <v>0</v>
      </c>
      <c r="E177" s="88">
        <v>1033</v>
      </c>
      <c r="F177" s="89"/>
    </row>
    <row r="178" spans="1:8" ht="15.95" customHeight="1" x14ac:dyDescent="0.25">
      <c r="A178" s="188">
        <v>5213</v>
      </c>
      <c r="B178" s="189" t="s">
        <v>182</v>
      </c>
      <c r="C178" s="156">
        <f>SUM(C179)</f>
        <v>0</v>
      </c>
      <c r="D178" s="156">
        <f t="shared" ref="D178:E178" si="1">SUM(D179)</f>
        <v>25000</v>
      </c>
      <c r="E178" s="156">
        <f t="shared" si="1"/>
        <v>25000</v>
      </c>
      <c r="F178" s="156">
        <f>SUM(E178/D178*100)</f>
        <v>100</v>
      </c>
    </row>
    <row r="179" spans="1:8" ht="15.95" customHeight="1" thickBot="1" x14ac:dyDescent="0.25">
      <c r="A179" s="116"/>
      <c r="B179" s="117" t="s">
        <v>183</v>
      </c>
      <c r="C179" s="190">
        <v>0</v>
      </c>
      <c r="D179" s="190">
        <v>25000</v>
      </c>
      <c r="E179" s="80">
        <v>25000</v>
      </c>
      <c r="F179" s="118"/>
    </row>
    <row r="180" spans="1:8" ht="15.95" customHeight="1" x14ac:dyDescent="0.25">
      <c r="A180" s="104">
        <v>5311</v>
      </c>
      <c r="B180" s="105" t="s">
        <v>184</v>
      </c>
      <c r="C180" s="111">
        <f>SUM(C182:C182)</f>
        <v>0</v>
      </c>
      <c r="D180" s="111">
        <f>SUM(D181:D182)</f>
        <v>100000</v>
      </c>
      <c r="E180" s="111">
        <f>SUM(E181:E182)</f>
        <v>158609.49</v>
      </c>
      <c r="F180" s="107" t="s">
        <v>16</v>
      </c>
    </row>
    <row r="181" spans="1:8" ht="15.95" customHeight="1" x14ac:dyDescent="0.25">
      <c r="A181" s="119"/>
      <c r="B181" s="191" t="s">
        <v>185</v>
      </c>
      <c r="C181" s="192">
        <v>0</v>
      </c>
      <c r="D181" s="192">
        <v>30000</v>
      </c>
      <c r="E181" s="121">
        <v>35759.49</v>
      </c>
      <c r="F181" s="122"/>
    </row>
    <row r="182" spans="1:8" ht="15.95" customHeight="1" thickBot="1" x14ac:dyDescent="0.25">
      <c r="A182" s="123"/>
      <c r="B182" s="128" t="s">
        <v>186</v>
      </c>
      <c r="C182" s="88">
        <v>0</v>
      </c>
      <c r="D182" s="88">
        <v>70000</v>
      </c>
      <c r="E182" s="89">
        <v>122850</v>
      </c>
      <c r="F182" s="125"/>
    </row>
    <row r="183" spans="1:8" ht="15.95" customHeight="1" x14ac:dyDescent="0.25">
      <c r="A183" s="171">
        <v>5512</v>
      </c>
      <c r="B183" s="155" t="s">
        <v>187</v>
      </c>
      <c r="C183" s="156">
        <f>SUM(C184:C189)</f>
        <v>220000</v>
      </c>
      <c r="D183" s="156">
        <f>SUM(D184:D189)</f>
        <v>477000</v>
      </c>
      <c r="E183" s="157">
        <f>SUM(E184:E189)</f>
        <v>457381.79</v>
      </c>
      <c r="F183" s="158">
        <f>SUM(E183/D183*100)</f>
        <v>95.887167714884697</v>
      </c>
    </row>
    <row r="184" spans="1:8" ht="15.95" customHeight="1" x14ac:dyDescent="0.2">
      <c r="A184" s="112"/>
      <c r="B184" s="113" t="s">
        <v>188</v>
      </c>
      <c r="C184" s="73">
        <v>75000</v>
      </c>
      <c r="D184" s="73">
        <v>75000</v>
      </c>
      <c r="E184" s="114">
        <v>19877</v>
      </c>
      <c r="F184" s="115"/>
    </row>
    <row r="185" spans="1:8" ht="15.95" customHeight="1" x14ac:dyDescent="0.2">
      <c r="A185" s="112"/>
      <c r="B185" s="113" t="s">
        <v>189</v>
      </c>
      <c r="C185" s="73">
        <v>145000</v>
      </c>
      <c r="D185" s="73">
        <v>145000</v>
      </c>
      <c r="E185" s="114">
        <v>149259.5</v>
      </c>
      <c r="F185" s="115"/>
    </row>
    <row r="186" spans="1:8" ht="15.95" hidden="1" customHeight="1" x14ac:dyDescent="0.2">
      <c r="A186" s="112"/>
      <c r="B186" s="113" t="s">
        <v>190</v>
      </c>
      <c r="C186" s="73"/>
      <c r="D186" s="73"/>
      <c r="E186" s="114"/>
      <c r="F186" s="115"/>
    </row>
    <row r="187" spans="1:8" ht="15.95" customHeight="1" x14ac:dyDescent="0.2">
      <c r="A187" s="112"/>
      <c r="B187" s="113" t="s">
        <v>191</v>
      </c>
      <c r="C187" s="73">
        <v>0</v>
      </c>
      <c r="D187" s="73">
        <v>0</v>
      </c>
      <c r="E187" s="114">
        <v>5615.49</v>
      </c>
      <c r="F187" s="115"/>
    </row>
    <row r="188" spans="1:8" ht="15.95" customHeight="1" x14ac:dyDescent="0.2">
      <c r="A188" s="112"/>
      <c r="B188" s="113" t="s">
        <v>192</v>
      </c>
      <c r="C188" s="73">
        <v>0</v>
      </c>
      <c r="D188" s="73">
        <v>0</v>
      </c>
      <c r="E188" s="114">
        <v>22400</v>
      </c>
      <c r="F188" s="115"/>
    </row>
    <row r="189" spans="1:8" ht="15.95" customHeight="1" thickBot="1" x14ac:dyDescent="0.25">
      <c r="A189" s="112"/>
      <c r="B189" s="113" t="s">
        <v>193</v>
      </c>
      <c r="C189" s="73">
        <v>0</v>
      </c>
      <c r="D189" s="73">
        <v>257000</v>
      </c>
      <c r="E189" s="114">
        <v>260229.8</v>
      </c>
      <c r="F189" s="115"/>
    </row>
    <row r="190" spans="1:8" ht="15.95" customHeight="1" x14ac:dyDescent="0.25">
      <c r="A190" s="104">
        <v>6171</v>
      </c>
      <c r="B190" s="105" t="s">
        <v>194</v>
      </c>
      <c r="C190" s="106">
        <f>SUM(C191:C204)</f>
        <v>14000</v>
      </c>
      <c r="D190" s="106">
        <f>SUM(D191:D204)</f>
        <v>238000</v>
      </c>
      <c r="E190" s="111">
        <f>SUM(E191:E201)</f>
        <v>533426.12</v>
      </c>
      <c r="F190" s="107">
        <f>SUM(E190/D190*100)</f>
        <v>224.1286218487395</v>
      </c>
    </row>
    <row r="191" spans="1:8" ht="15.95" customHeight="1" x14ac:dyDescent="0.2">
      <c r="A191" s="112"/>
      <c r="B191" s="113" t="s">
        <v>195</v>
      </c>
      <c r="C191" s="73">
        <v>0</v>
      </c>
      <c r="D191" s="73">
        <v>0</v>
      </c>
      <c r="E191" s="114">
        <v>102800</v>
      </c>
      <c r="F191" s="115"/>
      <c r="G191" s="90"/>
      <c r="H191" s="90"/>
    </row>
    <row r="192" spans="1:8" ht="15.95" customHeight="1" x14ac:dyDescent="0.2">
      <c r="A192" s="112"/>
      <c r="B192" s="113" t="s">
        <v>196</v>
      </c>
      <c r="C192" s="73">
        <v>0</v>
      </c>
      <c r="D192" s="73">
        <v>0</v>
      </c>
      <c r="E192" s="114">
        <v>9350</v>
      </c>
      <c r="F192" s="115"/>
      <c r="G192" s="90"/>
      <c r="H192" s="90"/>
    </row>
    <row r="193" spans="1:8" s="90" customFormat="1" ht="15.95" customHeight="1" x14ac:dyDescent="0.2">
      <c r="A193" s="193"/>
      <c r="B193" s="113" t="s">
        <v>197</v>
      </c>
      <c r="C193" s="73">
        <v>0</v>
      </c>
      <c r="D193" s="73">
        <v>224000</v>
      </c>
      <c r="E193" s="114">
        <v>222942.48</v>
      </c>
      <c r="F193" s="115"/>
    </row>
    <row r="194" spans="1:8" s="90" customFormat="1" ht="15.95" customHeight="1" x14ac:dyDescent="0.2">
      <c r="A194" s="193"/>
      <c r="B194" s="113" t="s">
        <v>198</v>
      </c>
      <c r="C194" s="73">
        <v>0</v>
      </c>
      <c r="D194" s="73">
        <v>0</v>
      </c>
      <c r="E194" s="114">
        <v>1824.18</v>
      </c>
      <c r="F194" s="115"/>
    </row>
    <row r="195" spans="1:8" s="90" customFormat="1" ht="15.95" customHeight="1" x14ac:dyDescent="0.2">
      <c r="A195" s="193"/>
      <c r="B195" s="113" t="s">
        <v>199</v>
      </c>
      <c r="C195" s="73">
        <v>0</v>
      </c>
      <c r="D195" s="73">
        <v>0</v>
      </c>
      <c r="E195" s="114">
        <v>292.45999999999998</v>
      </c>
      <c r="F195" s="115"/>
    </row>
    <row r="196" spans="1:8" ht="15.95" customHeight="1" x14ac:dyDescent="0.2">
      <c r="A196" s="193"/>
      <c r="B196" s="113" t="s">
        <v>200</v>
      </c>
      <c r="C196" s="73">
        <v>0</v>
      </c>
      <c r="D196" s="73">
        <v>0</v>
      </c>
      <c r="E196" s="114">
        <v>28549</v>
      </c>
      <c r="F196" s="115"/>
    </row>
    <row r="197" spans="1:8" ht="15.95" customHeight="1" x14ac:dyDescent="0.2">
      <c r="A197" s="112"/>
      <c r="B197" s="113" t="s">
        <v>201</v>
      </c>
      <c r="C197" s="73">
        <v>0</v>
      </c>
      <c r="D197" s="73">
        <v>0</v>
      </c>
      <c r="E197" s="114">
        <v>101500</v>
      </c>
      <c r="F197" s="115"/>
    </row>
    <row r="198" spans="1:8" ht="15.95" customHeight="1" x14ac:dyDescent="0.2">
      <c r="A198" s="112"/>
      <c r="B198" s="113" t="s">
        <v>202</v>
      </c>
      <c r="C198" s="73">
        <v>0</v>
      </c>
      <c r="D198" s="73">
        <v>0</v>
      </c>
      <c r="E198" s="114">
        <v>34360.58</v>
      </c>
      <c r="F198" s="115"/>
    </row>
    <row r="199" spans="1:8" ht="15.95" customHeight="1" x14ac:dyDescent="0.2">
      <c r="A199" s="112"/>
      <c r="B199" s="113" t="s">
        <v>203</v>
      </c>
      <c r="C199" s="73">
        <v>11000</v>
      </c>
      <c r="D199" s="73">
        <v>11000</v>
      </c>
      <c r="E199" s="114">
        <v>8719</v>
      </c>
      <c r="F199" s="115"/>
    </row>
    <row r="200" spans="1:8" ht="15.95" customHeight="1" x14ac:dyDescent="0.2">
      <c r="A200" s="112"/>
      <c r="B200" s="113" t="s">
        <v>204</v>
      </c>
      <c r="C200" s="73">
        <v>3000</v>
      </c>
      <c r="D200" s="73">
        <v>3000</v>
      </c>
      <c r="E200" s="114">
        <v>2904</v>
      </c>
      <c r="F200" s="115"/>
    </row>
    <row r="201" spans="1:8" ht="15.95" customHeight="1" thickBot="1" x14ac:dyDescent="0.25">
      <c r="A201" s="123"/>
      <c r="B201" s="128" t="s">
        <v>100</v>
      </c>
      <c r="C201" s="88">
        <v>0</v>
      </c>
      <c r="D201" s="88">
        <v>0</v>
      </c>
      <c r="E201" s="89">
        <v>20184.419999999998</v>
      </c>
      <c r="F201" s="125"/>
    </row>
    <row r="202" spans="1:8" ht="15.95" hidden="1" customHeight="1" x14ac:dyDescent="0.2">
      <c r="A202" s="116"/>
      <c r="B202" s="117" t="s">
        <v>205</v>
      </c>
      <c r="C202" s="85"/>
      <c r="D202" s="85"/>
      <c r="E202" s="80"/>
      <c r="F202" s="118"/>
    </row>
    <row r="203" spans="1:8" ht="15.95" hidden="1" customHeight="1" x14ac:dyDescent="0.2">
      <c r="A203" s="108"/>
      <c r="B203" s="109" t="s">
        <v>206</v>
      </c>
      <c r="C203" s="77"/>
      <c r="D203" s="77"/>
      <c r="E203" s="84"/>
      <c r="F203" s="110"/>
    </row>
    <row r="204" spans="1:8" ht="15.95" hidden="1" customHeight="1" x14ac:dyDescent="0.2">
      <c r="A204" s="123"/>
      <c r="B204" s="128" t="s">
        <v>207</v>
      </c>
      <c r="C204" s="88"/>
      <c r="D204" s="88"/>
      <c r="E204" s="89"/>
      <c r="F204" s="125"/>
    </row>
    <row r="205" spans="1:8" ht="15.75" x14ac:dyDescent="0.25">
      <c r="A205" s="171">
        <v>6310</v>
      </c>
      <c r="B205" s="155" t="s">
        <v>208</v>
      </c>
      <c r="C205" s="156">
        <f>SUM(C206:C206)</f>
        <v>700000</v>
      </c>
      <c r="D205" s="156">
        <f>SUM(D206:D206)</f>
        <v>700000</v>
      </c>
      <c r="E205" s="156">
        <f>SUM(E206:E206)</f>
        <v>496238.39</v>
      </c>
      <c r="F205" s="158">
        <f>SUM(E205/D205*100)</f>
        <v>70.891198571428575</v>
      </c>
      <c r="G205" s="7"/>
      <c r="H205" s="7"/>
    </row>
    <row r="206" spans="1:8" ht="15.75" x14ac:dyDescent="0.25">
      <c r="A206" s="161"/>
      <c r="B206" s="194" t="s">
        <v>209</v>
      </c>
      <c r="C206" s="73">
        <v>700000</v>
      </c>
      <c r="D206" s="73">
        <v>700000</v>
      </c>
      <c r="E206" s="114">
        <v>496238.39</v>
      </c>
      <c r="F206" s="165"/>
      <c r="G206" s="7"/>
      <c r="H206" s="7"/>
    </row>
    <row r="207" spans="1:8" ht="15.75" x14ac:dyDescent="0.25">
      <c r="A207" s="171">
        <v>6402</v>
      </c>
      <c r="B207" s="155" t="s">
        <v>210</v>
      </c>
      <c r="C207" s="156">
        <f>SUM(C208:C208)</f>
        <v>0</v>
      </c>
      <c r="D207" s="156">
        <f>SUM(D208:D208)</f>
        <v>459891</v>
      </c>
      <c r="E207" s="156">
        <f>SUM(E208:E208)</f>
        <v>459891</v>
      </c>
      <c r="F207" s="158" t="s">
        <v>16</v>
      </c>
      <c r="G207" s="7"/>
      <c r="H207" s="7"/>
    </row>
    <row r="208" spans="1:8" ht="15.75" x14ac:dyDescent="0.25">
      <c r="A208" s="161"/>
      <c r="B208" s="194" t="s">
        <v>211</v>
      </c>
      <c r="C208" s="73">
        <v>0</v>
      </c>
      <c r="D208" s="73">
        <v>459891</v>
      </c>
      <c r="E208" s="114">
        <v>459891</v>
      </c>
      <c r="F208" s="165"/>
      <c r="G208" s="7"/>
      <c r="H208" s="7"/>
    </row>
    <row r="209" spans="1:6" ht="15.95" customHeight="1" thickBot="1" x14ac:dyDescent="0.3">
      <c r="A209" s="195" t="s">
        <v>212</v>
      </c>
      <c r="B209" s="196" t="s">
        <v>213</v>
      </c>
      <c r="C209" s="197">
        <f>SUM(C81+C83+C85+C87+C91+C94+C96+C106+C108+C113+C119+C121+C124+C126+C135+C138+C144+C146+C148+C150+C152+C161+C163+C165+C167+C169+C171+C174+C176+C178+C180+C183+C190+C205+C207)</f>
        <v>8307500</v>
      </c>
      <c r="D209" s="197">
        <f>SUM(D81+D83+D85+D87+D91+D94+D96+D104+D106+D108+D113+D117+D104+D119+D121+D124+D126+D135+D138+D144+D146+D148+D150+D152+D161+D163+D165+D167+D169+D171+D174+D176+D178+D180+D183+D190+D205+D207)</f>
        <v>10040500</v>
      </c>
      <c r="E209" s="197">
        <f>SUM(E81+E83+E85+E87+E91+E94+E96+E104+E106+E108+E113+E117+E104+E119+E121+E124+E126+E135+E138+E144+E146+E148+E150+E152+E161+E163+E165+E167+E169+E171+E174+E176+E178+E180+E183+E190+E205+E207)</f>
        <v>34060287.990000002</v>
      </c>
      <c r="F209" s="198">
        <f>SUM(E209/D209*100)</f>
        <v>339.22900244011754</v>
      </c>
    </row>
    <row r="210" spans="1:6" s="203" customFormat="1" ht="15.95" customHeight="1" thickBot="1" x14ac:dyDescent="0.3">
      <c r="A210" s="199"/>
      <c r="B210" s="200"/>
      <c r="C210" s="201"/>
      <c r="D210" s="201"/>
      <c r="E210" s="201"/>
      <c r="F210" s="202"/>
    </row>
    <row r="211" spans="1:6" ht="15.95" customHeight="1" x14ac:dyDescent="0.25">
      <c r="A211" s="204" t="s">
        <v>84</v>
      </c>
      <c r="B211" s="205" t="s">
        <v>214</v>
      </c>
      <c r="C211" s="206"/>
      <c r="D211" s="206"/>
      <c r="E211" s="206"/>
      <c r="F211" s="207"/>
    </row>
    <row r="212" spans="1:6" ht="15.95" customHeight="1" x14ac:dyDescent="0.2">
      <c r="A212" s="181">
        <v>3612</v>
      </c>
      <c r="B212" s="208" t="s">
        <v>215</v>
      </c>
      <c r="C212" s="179">
        <v>0</v>
      </c>
      <c r="D212" s="179">
        <v>0</v>
      </c>
      <c r="E212" s="179">
        <v>5732465</v>
      </c>
      <c r="F212" s="179"/>
    </row>
    <row r="213" spans="1:6" ht="15.95" customHeight="1" x14ac:dyDescent="0.25">
      <c r="A213" s="209">
        <v>3639</v>
      </c>
      <c r="B213" s="210" t="s">
        <v>216</v>
      </c>
      <c r="C213" s="74">
        <v>1000000</v>
      </c>
      <c r="D213" s="74">
        <v>1000000</v>
      </c>
      <c r="E213" s="75">
        <v>2067720</v>
      </c>
      <c r="F213" s="211"/>
    </row>
    <row r="214" spans="1:6" ht="15.95" customHeight="1" x14ac:dyDescent="0.25">
      <c r="A214" s="209">
        <v>5512</v>
      </c>
      <c r="B214" s="210" t="s">
        <v>217</v>
      </c>
      <c r="C214" s="73">
        <v>0</v>
      </c>
      <c r="D214" s="73">
        <v>42000</v>
      </c>
      <c r="E214" s="212">
        <v>42100</v>
      </c>
      <c r="F214" s="213"/>
    </row>
    <row r="215" spans="1:6" ht="15.95" customHeight="1" x14ac:dyDescent="0.25">
      <c r="A215" s="214">
        <v>6171</v>
      </c>
      <c r="B215" s="215" t="s">
        <v>217</v>
      </c>
      <c r="C215" s="85">
        <v>0</v>
      </c>
      <c r="D215" s="85">
        <v>0</v>
      </c>
      <c r="E215" s="190">
        <v>17559</v>
      </c>
      <c r="F215" s="216"/>
    </row>
    <row r="216" spans="1:6" ht="15.95" customHeight="1" thickBot="1" x14ac:dyDescent="0.3">
      <c r="A216" s="217" t="s">
        <v>218</v>
      </c>
      <c r="B216" s="218" t="s">
        <v>219</v>
      </c>
      <c r="C216" s="219">
        <f>SUM(C212:C215)</f>
        <v>1000000</v>
      </c>
      <c r="D216" s="219">
        <f>SUM(D212:D215)</f>
        <v>1042000</v>
      </c>
      <c r="E216" s="219">
        <f>SUM(E212:E215)</f>
        <v>7859844</v>
      </c>
      <c r="F216" s="94">
        <f>SUM(E216/D216*100)</f>
        <v>754.30364683301343</v>
      </c>
    </row>
    <row r="217" spans="1:6" s="133" customFormat="1" ht="15.95" customHeight="1" thickBot="1" x14ac:dyDescent="0.3">
      <c r="A217" s="199"/>
      <c r="B217" s="200"/>
      <c r="C217" s="201"/>
      <c r="D217" s="201"/>
      <c r="E217" s="201"/>
      <c r="F217" s="220"/>
    </row>
    <row r="218" spans="1:6" ht="15.95" customHeight="1" thickBot="1" x14ac:dyDescent="0.3">
      <c r="A218" s="221" t="s">
        <v>220</v>
      </c>
      <c r="B218" s="222" t="s">
        <v>221</v>
      </c>
      <c r="C218" s="223"/>
      <c r="D218" s="223"/>
      <c r="E218" s="223"/>
      <c r="F218" s="220"/>
    </row>
    <row r="219" spans="1:6" ht="15.95" customHeight="1" x14ac:dyDescent="0.25">
      <c r="A219" s="152">
        <v>4111</v>
      </c>
      <c r="B219" s="225" t="s">
        <v>222</v>
      </c>
      <c r="C219" s="226">
        <f>SUM(C220:C222)</f>
        <v>0</v>
      </c>
      <c r="D219" s="226">
        <f>SUM(D220:D222)</f>
        <v>14965973.41</v>
      </c>
      <c r="E219" s="226">
        <f>SUM(E220:E222)</f>
        <v>14965973.41</v>
      </c>
      <c r="F219" s="111">
        <f>SUM(E219/D219*100)</f>
        <v>100</v>
      </c>
    </row>
    <row r="220" spans="1:6" ht="15.95" customHeight="1" x14ac:dyDescent="0.2">
      <c r="A220" s="112"/>
      <c r="B220" s="227" t="s">
        <v>223</v>
      </c>
      <c r="C220" s="228">
        <v>0</v>
      </c>
      <c r="D220" s="228">
        <v>578003.41</v>
      </c>
      <c r="E220" s="228">
        <v>578003.41</v>
      </c>
      <c r="F220" s="229"/>
    </row>
    <row r="221" spans="1:6" ht="15.95" customHeight="1" x14ac:dyDescent="0.2">
      <c r="A221" s="108"/>
      <c r="B221" s="230" t="s">
        <v>224</v>
      </c>
      <c r="C221" s="231">
        <v>0</v>
      </c>
      <c r="D221" s="231">
        <v>15470</v>
      </c>
      <c r="E221" s="231">
        <v>15470</v>
      </c>
      <c r="F221" s="202"/>
    </row>
    <row r="222" spans="1:6" ht="15.95" customHeight="1" thickBot="1" x14ac:dyDescent="0.25">
      <c r="A222" s="123"/>
      <c r="B222" s="232" t="s">
        <v>225</v>
      </c>
      <c r="C222" s="233">
        <v>0</v>
      </c>
      <c r="D222" s="233">
        <v>14372500</v>
      </c>
      <c r="E222" s="233">
        <v>14372500</v>
      </c>
      <c r="F222" s="234"/>
    </row>
    <row r="223" spans="1:6" ht="15.95" customHeight="1" thickBot="1" x14ac:dyDescent="0.3">
      <c r="A223" s="235">
        <v>4112</v>
      </c>
      <c r="B223" s="236" t="s">
        <v>226</v>
      </c>
      <c r="C223" s="237">
        <v>30360400</v>
      </c>
      <c r="D223" s="237">
        <v>30360400</v>
      </c>
      <c r="E223" s="237">
        <v>30360400</v>
      </c>
      <c r="F223" s="238">
        <f>SUM(E223/D223*100)</f>
        <v>100</v>
      </c>
    </row>
    <row r="224" spans="1:6" ht="15.95" customHeight="1" x14ac:dyDescent="0.25">
      <c r="A224" s="104">
        <v>4116</v>
      </c>
      <c r="B224" s="239" t="s">
        <v>227</v>
      </c>
      <c r="C224" s="240">
        <f>SUM(C225:C232)</f>
        <v>0</v>
      </c>
      <c r="D224" s="240">
        <f>SUM(D225:D232)</f>
        <v>11536513.75</v>
      </c>
      <c r="E224" s="240">
        <f>SUM(E225:E232)</f>
        <v>11536513.75</v>
      </c>
      <c r="F224" s="111">
        <f>SUM(E224/D224*100)</f>
        <v>100</v>
      </c>
    </row>
    <row r="225" spans="1:6" ht="15.95" hidden="1" customHeight="1" x14ac:dyDescent="0.2">
      <c r="A225" s="112"/>
      <c r="B225" s="227" t="s">
        <v>228</v>
      </c>
      <c r="C225" s="228"/>
      <c r="D225" s="228"/>
      <c r="E225" s="228"/>
      <c r="F225" s="229"/>
    </row>
    <row r="226" spans="1:6" ht="15.95" customHeight="1" x14ac:dyDescent="0.2">
      <c r="A226" s="112"/>
      <c r="B226" s="227" t="s">
        <v>229</v>
      </c>
      <c r="C226" s="228">
        <v>0</v>
      </c>
      <c r="D226" s="228">
        <v>5904500</v>
      </c>
      <c r="E226" s="228">
        <v>5904500</v>
      </c>
      <c r="F226" s="229"/>
    </row>
    <row r="227" spans="1:6" ht="15.95" customHeight="1" x14ac:dyDescent="0.2">
      <c r="A227" s="112"/>
      <c r="B227" s="227" t="s">
        <v>230</v>
      </c>
      <c r="C227" s="228">
        <v>0</v>
      </c>
      <c r="D227" s="228">
        <v>1016289</v>
      </c>
      <c r="E227" s="228">
        <v>1016289</v>
      </c>
      <c r="F227" s="229"/>
    </row>
    <row r="228" spans="1:6" ht="15.95" customHeight="1" x14ac:dyDescent="0.2">
      <c r="A228" s="112"/>
      <c r="B228" s="227" t="s">
        <v>231</v>
      </c>
      <c r="C228" s="228">
        <v>0</v>
      </c>
      <c r="D228" s="228">
        <v>894691</v>
      </c>
      <c r="E228" s="228">
        <v>894691</v>
      </c>
      <c r="F228" s="229"/>
    </row>
    <row r="229" spans="1:6" ht="15.95" customHeight="1" x14ac:dyDescent="0.2">
      <c r="A229" s="112"/>
      <c r="B229" s="227" t="s">
        <v>232</v>
      </c>
      <c r="C229" s="228">
        <v>0</v>
      </c>
      <c r="D229" s="228">
        <v>2120642.75</v>
      </c>
      <c r="E229" s="228">
        <v>2120642.75</v>
      </c>
      <c r="F229" s="229"/>
    </row>
    <row r="230" spans="1:6" ht="15.95" customHeight="1" x14ac:dyDescent="0.2">
      <c r="A230" s="112"/>
      <c r="B230" s="227" t="s">
        <v>233</v>
      </c>
      <c r="C230" s="228">
        <v>0</v>
      </c>
      <c r="D230" s="228">
        <v>486931</v>
      </c>
      <c r="E230" s="228">
        <v>486931</v>
      </c>
      <c r="F230" s="229"/>
    </row>
    <row r="231" spans="1:6" ht="15.95" customHeight="1" x14ac:dyDescent="0.2">
      <c r="A231" s="112"/>
      <c r="B231" s="227" t="s">
        <v>234</v>
      </c>
      <c r="C231" s="228">
        <v>0</v>
      </c>
      <c r="D231" s="228">
        <v>40460</v>
      </c>
      <c r="E231" s="228">
        <v>40460</v>
      </c>
      <c r="F231" s="229"/>
    </row>
    <row r="232" spans="1:6" ht="15.95" customHeight="1" thickBot="1" x14ac:dyDescent="0.25">
      <c r="A232" s="112"/>
      <c r="B232" s="227" t="s">
        <v>235</v>
      </c>
      <c r="C232" s="228">
        <v>0</v>
      </c>
      <c r="D232" s="228">
        <v>1073000</v>
      </c>
      <c r="E232" s="228">
        <v>1073000</v>
      </c>
      <c r="F232" s="229"/>
    </row>
    <row r="233" spans="1:6" ht="15.95" customHeight="1" x14ac:dyDescent="0.25">
      <c r="A233" s="152">
        <v>4121</v>
      </c>
      <c r="B233" s="225" t="s">
        <v>236</v>
      </c>
      <c r="C233" s="226">
        <f>SUM(C234:C234)</f>
        <v>0</v>
      </c>
      <c r="D233" s="226">
        <f>SUM(D234:D234)</f>
        <v>145248</v>
      </c>
      <c r="E233" s="226">
        <f>SUM(E234:E234)</f>
        <v>145248</v>
      </c>
      <c r="F233" s="111">
        <f>SUM(E233/D233*100)</f>
        <v>100</v>
      </c>
    </row>
    <row r="234" spans="1:6" ht="15.95" customHeight="1" thickBot="1" x14ac:dyDescent="0.25">
      <c r="A234" s="112"/>
      <c r="B234" s="227" t="s">
        <v>237</v>
      </c>
      <c r="C234" s="228">
        <v>0</v>
      </c>
      <c r="D234" s="228">
        <v>145248</v>
      </c>
      <c r="E234" s="228">
        <v>145248</v>
      </c>
      <c r="F234" s="229"/>
    </row>
    <row r="235" spans="1:6" ht="15.95" customHeight="1" x14ac:dyDescent="0.25">
      <c r="A235" s="152">
        <v>4122</v>
      </c>
      <c r="B235" s="225" t="s">
        <v>238</v>
      </c>
      <c r="C235" s="226">
        <f>SUM(C236:C250)</f>
        <v>0</v>
      </c>
      <c r="D235" s="226">
        <f>SUM(D236:D250)</f>
        <v>5584949.9000000004</v>
      </c>
      <c r="E235" s="226">
        <f>SUM(E236:E250)</f>
        <v>5584949.9000000004</v>
      </c>
      <c r="F235" s="111">
        <f>SUM(E235/D235*100)</f>
        <v>100</v>
      </c>
    </row>
    <row r="236" spans="1:6" ht="15.95" customHeight="1" x14ac:dyDescent="0.2">
      <c r="A236" s="112"/>
      <c r="B236" s="227" t="s">
        <v>239</v>
      </c>
      <c r="C236" s="228">
        <v>0</v>
      </c>
      <c r="D236" s="228">
        <v>520000</v>
      </c>
      <c r="E236" s="228">
        <v>520000</v>
      </c>
      <c r="F236" s="229"/>
    </row>
    <row r="237" spans="1:6" ht="15.95" customHeight="1" x14ac:dyDescent="0.2">
      <c r="A237" s="112"/>
      <c r="B237" s="227" t="s">
        <v>240</v>
      </c>
      <c r="C237" s="228">
        <v>0</v>
      </c>
      <c r="D237" s="228">
        <v>4180000</v>
      </c>
      <c r="E237" s="228">
        <v>4180000</v>
      </c>
      <c r="F237" s="229"/>
    </row>
    <row r="238" spans="1:6" ht="15.95" customHeight="1" x14ac:dyDescent="0.2">
      <c r="A238" s="241"/>
      <c r="B238" s="242" t="s">
        <v>241</v>
      </c>
      <c r="C238" s="243">
        <v>0</v>
      </c>
      <c r="D238" s="243">
        <v>226873</v>
      </c>
      <c r="E238" s="243">
        <v>226873</v>
      </c>
      <c r="F238" s="229"/>
    </row>
    <row r="239" spans="1:6" ht="15.95" customHeight="1" x14ac:dyDescent="0.2">
      <c r="A239" s="241"/>
      <c r="B239" s="242" t="s">
        <v>242</v>
      </c>
      <c r="C239" s="243">
        <v>0</v>
      </c>
      <c r="D239" s="243">
        <v>70000</v>
      </c>
      <c r="E239" s="243">
        <v>70000</v>
      </c>
      <c r="F239" s="229"/>
    </row>
    <row r="240" spans="1:6" ht="15.95" customHeight="1" x14ac:dyDescent="0.2">
      <c r="A240" s="241"/>
      <c r="B240" s="242" t="s">
        <v>243</v>
      </c>
      <c r="C240" s="243">
        <v>0</v>
      </c>
      <c r="D240" s="243">
        <v>18000</v>
      </c>
      <c r="E240" s="243">
        <v>18000</v>
      </c>
      <c r="F240" s="229"/>
    </row>
    <row r="241" spans="1:6" ht="15.95" customHeight="1" x14ac:dyDescent="0.2">
      <c r="A241" s="241"/>
      <c r="B241" s="242" t="s">
        <v>244</v>
      </c>
      <c r="C241" s="243">
        <v>0</v>
      </c>
      <c r="D241" s="243">
        <v>11200</v>
      </c>
      <c r="E241" s="243">
        <v>11200</v>
      </c>
      <c r="F241" s="229"/>
    </row>
    <row r="242" spans="1:6" ht="15.95" customHeight="1" x14ac:dyDescent="0.2">
      <c r="A242" s="241"/>
      <c r="B242" s="242" t="s">
        <v>245</v>
      </c>
      <c r="C242" s="243">
        <v>0</v>
      </c>
      <c r="D242" s="243">
        <v>25410</v>
      </c>
      <c r="E242" s="243">
        <v>25410</v>
      </c>
      <c r="F242" s="229"/>
    </row>
    <row r="243" spans="1:6" ht="15.95" customHeight="1" x14ac:dyDescent="0.2">
      <c r="A243" s="241"/>
      <c r="B243" s="242" t="s">
        <v>246</v>
      </c>
      <c r="C243" s="243">
        <v>0</v>
      </c>
      <c r="D243" s="243">
        <v>137980.9</v>
      </c>
      <c r="E243" s="243">
        <v>137980.9</v>
      </c>
      <c r="F243" s="229"/>
    </row>
    <row r="244" spans="1:6" ht="15.95" customHeight="1" x14ac:dyDescent="0.2">
      <c r="A244" s="241"/>
      <c r="B244" s="242" t="s">
        <v>247</v>
      </c>
      <c r="C244" s="243">
        <v>0</v>
      </c>
      <c r="D244" s="243">
        <v>30000</v>
      </c>
      <c r="E244" s="243">
        <v>30000</v>
      </c>
      <c r="F244" s="229"/>
    </row>
    <row r="245" spans="1:6" ht="15.95" customHeight="1" x14ac:dyDescent="0.2">
      <c r="A245" s="241"/>
      <c r="B245" s="242" t="s">
        <v>248</v>
      </c>
      <c r="C245" s="243">
        <v>0</v>
      </c>
      <c r="D245" s="243">
        <v>36486</v>
      </c>
      <c r="E245" s="243">
        <v>36486</v>
      </c>
      <c r="F245" s="229"/>
    </row>
    <row r="246" spans="1:6" ht="15.95" customHeight="1" x14ac:dyDescent="0.2">
      <c r="A246" s="241"/>
      <c r="B246" s="242" t="s">
        <v>249</v>
      </c>
      <c r="C246" s="243">
        <v>0</v>
      </c>
      <c r="D246" s="243">
        <v>42000</v>
      </c>
      <c r="E246" s="243">
        <v>42000</v>
      </c>
      <c r="F246" s="229"/>
    </row>
    <row r="247" spans="1:6" ht="15.95" customHeight="1" x14ac:dyDescent="0.2">
      <c r="A247" s="241"/>
      <c r="B247" s="242" t="s">
        <v>250</v>
      </c>
      <c r="C247" s="243">
        <v>0</v>
      </c>
      <c r="D247" s="243">
        <v>67000</v>
      </c>
      <c r="E247" s="243">
        <v>67000</v>
      </c>
      <c r="F247" s="229"/>
    </row>
    <row r="248" spans="1:6" ht="15.95" customHeight="1" x14ac:dyDescent="0.2">
      <c r="A248" s="241"/>
      <c r="B248" s="242" t="s">
        <v>251</v>
      </c>
      <c r="C248" s="243">
        <v>0</v>
      </c>
      <c r="D248" s="243">
        <v>80000</v>
      </c>
      <c r="E248" s="243">
        <v>80000</v>
      </c>
      <c r="F248" s="229"/>
    </row>
    <row r="249" spans="1:6" ht="15.95" customHeight="1" x14ac:dyDescent="0.2">
      <c r="A249" s="241"/>
      <c r="B249" s="242" t="s">
        <v>252</v>
      </c>
      <c r="C249" s="243">
        <v>0</v>
      </c>
      <c r="D249" s="243">
        <v>90000</v>
      </c>
      <c r="E249" s="243">
        <v>90000</v>
      </c>
      <c r="F249" s="229"/>
    </row>
    <row r="250" spans="1:6" ht="15.95" customHeight="1" thickBot="1" x14ac:dyDescent="0.25">
      <c r="A250" s="241"/>
      <c r="B250" s="242" t="s">
        <v>253</v>
      </c>
      <c r="C250" s="243">
        <v>0</v>
      </c>
      <c r="D250" s="243">
        <v>50000</v>
      </c>
      <c r="E250" s="243">
        <v>50000</v>
      </c>
      <c r="F250" s="229"/>
    </row>
    <row r="251" spans="1:6" ht="15.95" customHeight="1" x14ac:dyDescent="0.25">
      <c r="A251" s="152">
        <v>4131</v>
      </c>
      <c r="B251" s="225" t="s">
        <v>254</v>
      </c>
      <c r="C251" s="226">
        <f>SUM(C252)</f>
        <v>7533000</v>
      </c>
      <c r="D251" s="226">
        <f>SUM(D252)</f>
        <v>7533000</v>
      </c>
      <c r="E251" s="226">
        <f>SUM(E252)</f>
        <v>10526462.890000001</v>
      </c>
      <c r="F251" s="111" t="s">
        <v>16</v>
      </c>
    </row>
    <row r="252" spans="1:6" ht="15.95" customHeight="1" thickBot="1" x14ac:dyDescent="0.25">
      <c r="A252" s="123"/>
      <c r="B252" s="232" t="s">
        <v>255</v>
      </c>
      <c r="C252" s="233">
        <v>7533000</v>
      </c>
      <c r="D252" s="233">
        <v>7533000</v>
      </c>
      <c r="E252" s="233">
        <v>10526462.890000001</v>
      </c>
      <c r="F252" s="234"/>
    </row>
    <row r="253" spans="1:6" ht="15.95" customHeight="1" thickBot="1" x14ac:dyDescent="0.3">
      <c r="A253" s="244">
        <v>4132</v>
      </c>
      <c r="B253" s="245" t="s">
        <v>256</v>
      </c>
      <c r="C253" s="246">
        <v>0</v>
      </c>
      <c r="D253" s="246">
        <v>0</v>
      </c>
      <c r="E253" s="246">
        <v>92010</v>
      </c>
      <c r="F253" s="247" t="s">
        <v>16</v>
      </c>
    </row>
    <row r="254" spans="1:6" ht="15.95" customHeight="1" thickBot="1" x14ac:dyDescent="0.3">
      <c r="A254" s="248">
        <v>4133</v>
      </c>
      <c r="B254" s="249" t="s">
        <v>257</v>
      </c>
      <c r="C254" s="246">
        <v>0</v>
      </c>
      <c r="D254" s="246">
        <v>0</v>
      </c>
      <c r="E254" s="246">
        <v>733371.18</v>
      </c>
      <c r="F254" s="247"/>
    </row>
    <row r="255" spans="1:6" ht="15.95" customHeight="1" thickBot="1" x14ac:dyDescent="0.3">
      <c r="A255" s="248">
        <v>4134</v>
      </c>
      <c r="B255" s="250" t="s">
        <v>258</v>
      </c>
      <c r="C255" s="251">
        <v>1612000</v>
      </c>
      <c r="D255" s="251">
        <v>1612000</v>
      </c>
      <c r="E255" s="251">
        <v>319420319.88</v>
      </c>
      <c r="F255" s="252" t="s">
        <v>16</v>
      </c>
    </row>
    <row r="256" spans="1:6" ht="15.95" customHeight="1" thickBot="1" x14ac:dyDescent="0.3">
      <c r="A256" s="253">
        <v>4138</v>
      </c>
      <c r="B256" s="254" t="s">
        <v>259</v>
      </c>
      <c r="C256" s="255">
        <v>0</v>
      </c>
      <c r="D256" s="255">
        <v>0</v>
      </c>
      <c r="E256" s="255">
        <v>14390273</v>
      </c>
      <c r="F256" s="256"/>
    </row>
    <row r="257" spans="1:7" ht="15.95" customHeight="1" thickBot="1" x14ac:dyDescent="0.3">
      <c r="A257" s="253">
        <v>4139</v>
      </c>
      <c r="B257" s="254" t="s">
        <v>260</v>
      </c>
      <c r="C257" s="255">
        <v>0</v>
      </c>
      <c r="D257" s="255">
        <v>0</v>
      </c>
      <c r="E257" s="255">
        <v>1558949</v>
      </c>
      <c r="F257" s="256" t="s">
        <v>16</v>
      </c>
    </row>
    <row r="258" spans="1:7" ht="15.95" customHeight="1" thickBot="1" x14ac:dyDescent="0.3">
      <c r="A258" s="152">
        <v>4213</v>
      </c>
      <c r="B258" s="225" t="s">
        <v>261</v>
      </c>
      <c r="C258" s="226">
        <f>SUM(C259)</f>
        <v>0</v>
      </c>
      <c r="D258" s="226">
        <f>SUM(D259)</f>
        <v>50000</v>
      </c>
      <c r="E258" s="226">
        <f>SUM(E259)</f>
        <v>50000</v>
      </c>
      <c r="F258" s="111">
        <f t="shared" ref="F258" si="2">SUM(E258/D258*100)</f>
        <v>100</v>
      </c>
    </row>
    <row r="259" spans="1:7" ht="15.95" customHeight="1" thickBot="1" x14ac:dyDescent="0.3">
      <c r="A259" s="123"/>
      <c r="B259" s="232" t="s">
        <v>262</v>
      </c>
      <c r="C259" s="233">
        <v>0</v>
      </c>
      <c r="D259" s="233">
        <v>50000</v>
      </c>
      <c r="E259" s="233">
        <v>50000</v>
      </c>
      <c r="F259" s="257"/>
    </row>
    <row r="260" spans="1:7" ht="15.95" customHeight="1" thickBot="1" x14ac:dyDescent="0.3">
      <c r="A260" s="152">
        <v>4216</v>
      </c>
      <c r="B260" s="225" t="s">
        <v>263</v>
      </c>
      <c r="C260" s="226">
        <f>SUM(C261)</f>
        <v>0</v>
      </c>
      <c r="D260" s="226">
        <f>SUM(D261:D264)</f>
        <v>1413350</v>
      </c>
      <c r="E260" s="226">
        <f>SUM(E261:E264)</f>
        <v>1413350</v>
      </c>
      <c r="F260" s="111">
        <f t="shared" ref="F260" si="3">SUM(E260/D260*100)</f>
        <v>100</v>
      </c>
    </row>
    <row r="261" spans="1:7" ht="15.95" customHeight="1" x14ac:dyDescent="0.25">
      <c r="A261" s="112"/>
      <c r="B261" s="227" t="s">
        <v>264</v>
      </c>
      <c r="C261" s="228">
        <v>0</v>
      </c>
      <c r="D261" s="228">
        <v>163350</v>
      </c>
      <c r="E261" s="228">
        <v>163350</v>
      </c>
      <c r="F261" s="257"/>
    </row>
    <row r="262" spans="1:7" ht="15.95" customHeight="1" x14ac:dyDescent="0.25">
      <c r="A262" s="241"/>
      <c r="B262" s="242" t="s">
        <v>265</v>
      </c>
      <c r="C262" s="243">
        <v>0</v>
      </c>
      <c r="D262" s="243">
        <v>350000</v>
      </c>
      <c r="E262" s="243">
        <v>350000</v>
      </c>
      <c r="F262" s="258"/>
    </row>
    <row r="263" spans="1:7" ht="15.95" customHeight="1" x14ac:dyDescent="0.25">
      <c r="A263" s="112"/>
      <c r="B263" s="227" t="s">
        <v>266</v>
      </c>
      <c r="C263" s="228">
        <v>0</v>
      </c>
      <c r="D263" s="228">
        <v>450000</v>
      </c>
      <c r="E263" s="228">
        <v>450000</v>
      </c>
      <c r="F263" s="258"/>
    </row>
    <row r="264" spans="1:7" ht="15.95" customHeight="1" thickBot="1" x14ac:dyDescent="0.3">
      <c r="A264" s="116"/>
      <c r="B264" s="200" t="s">
        <v>267</v>
      </c>
      <c r="C264" s="201">
        <v>0</v>
      </c>
      <c r="D264" s="201">
        <v>450000</v>
      </c>
      <c r="E264" s="201">
        <v>450000</v>
      </c>
      <c r="F264" s="258"/>
    </row>
    <row r="265" spans="1:7" ht="15" x14ac:dyDescent="0.25">
      <c r="A265" s="152">
        <v>4222</v>
      </c>
      <c r="B265" s="225" t="s">
        <v>268</v>
      </c>
      <c r="C265" s="226">
        <f>SUM(C266:C270)</f>
        <v>0</v>
      </c>
      <c r="D265" s="226">
        <f>SUM(D266:D270)</f>
        <v>826320</v>
      </c>
      <c r="E265" s="226">
        <f>SUM(E266:E270)</f>
        <v>826320</v>
      </c>
      <c r="F265" s="111">
        <f>SUM(E265/D265*100)</f>
        <v>100</v>
      </c>
    </row>
    <row r="266" spans="1:7" ht="14.25" x14ac:dyDescent="0.2">
      <c r="A266" s="259" t="s">
        <v>269</v>
      </c>
      <c r="B266" s="260" t="s">
        <v>270</v>
      </c>
      <c r="C266" s="261"/>
      <c r="D266" s="261">
        <v>127000</v>
      </c>
      <c r="E266" s="261">
        <v>127000</v>
      </c>
      <c r="F266" s="177"/>
    </row>
    <row r="267" spans="1:7" ht="15" x14ac:dyDescent="0.25">
      <c r="A267" s="259"/>
      <c r="B267" s="227" t="s">
        <v>271</v>
      </c>
      <c r="C267" s="228">
        <v>0</v>
      </c>
      <c r="D267" s="228">
        <v>64320</v>
      </c>
      <c r="E267" s="228">
        <v>64320</v>
      </c>
      <c r="F267" s="258"/>
    </row>
    <row r="268" spans="1:7" ht="14.25" x14ac:dyDescent="0.2">
      <c r="A268" s="259"/>
      <c r="B268" s="260" t="s">
        <v>272</v>
      </c>
      <c r="C268" s="261">
        <v>0</v>
      </c>
      <c r="D268" s="261">
        <v>35000</v>
      </c>
      <c r="E268" s="261">
        <v>35000</v>
      </c>
      <c r="F268" s="177"/>
    </row>
    <row r="269" spans="1:7" ht="14.25" x14ac:dyDescent="0.2">
      <c r="A269" s="259"/>
      <c r="B269" s="260" t="s">
        <v>273</v>
      </c>
      <c r="C269" s="261">
        <v>0</v>
      </c>
      <c r="D269" s="261">
        <v>300000</v>
      </c>
      <c r="E269" s="261">
        <v>300000</v>
      </c>
      <c r="F269" s="177"/>
    </row>
    <row r="270" spans="1:7" ht="15.75" thickBot="1" x14ac:dyDescent="0.3">
      <c r="A270" s="123"/>
      <c r="B270" s="232" t="s">
        <v>274</v>
      </c>
      <c r="C270" s="233">
        <v>0</v>
      </c>
      <c r="D270" s="233">
        <v>300000</v>
      </c>
      <c r="E270" s="233">
        <v>300000</v>
      </c>
      <c r="F270" s="262"/>
    </row>
    <row r="271" spans="1:7" ht="15.95" customHeight="1" thickBot="1" x14ac:dyDescent="0.3">
      <c r="A271" s="263"/>
      <c r="B271" s="264" t="s">
        <v>275</v>
      </c>
      <c r="C271" s="265">
        <f t="shared" ref="C271:D271" si="4">SUM(C219+C223+C224+C233+C235+C251+C253+C254+C255+C256+C257+C258+C260+C265)</f>
        <v>39505400</v>
      </c>
      <c r="D271" s="265">
        <f t="shared" si="4"/>
        <v>74027755.060000002</v>
      </c>
      <c r="E271" s="265">
        <f>SUM(E219+E223+E224+E233+E235+E251+E253+E254+E255+E256+E257+E258+E260+E265)</f>
        <v>411604141.00999999</v>
      </c>
      <c r="F271" s="266">
        <f>SUM(E271/D271*100)</f>
        <v>556.01326918044731</v>
      </c>
      <c r="G271" s="45"/>
    </row>
    <row r="272" spans="1:7" ht="15.95" customHeight="1" thickBot="1" x14ac:dyDescent="0.3">
      <c r="A272" s="267"/>
      <c r="B272" s="268" t="s">
        <v>276</v>
      </c>
      <c r="C272" s="269">
        <v>1612000</v>
      </c>
      <c r="D272" s="269">
        <v>1612000</v>
      </c>
      <c r="E272" s="269">
        <v>336102913.06</v>
      </c>
      <c r="F272" s="270" t="s">
        <v>16</v>
      </c>
    </row>
    <row r="273" spans="1:7" ht="15.95" customHeight="1" thickBot="1" x14ac:dyDescent="0.3">
      <c r="A273" s="267" t="s">
        <v>277</v>
      </c>
      <c r="B273" s="268" t="s">
        <v>278</v>
      </c>
      <c r="C273" s="269">
        <f>SUM(C271-C272)</f>
        <v>37893400</v>
      </c>
      <c r="D273" s="269">
        <f>SUM(D271-D272)</f>
        <v>72415755.060000002</v>
      </c>
      <c r="E273" s="269">
        <f>SUM(E271-E272)</f>
        <v>75501227.949999988</v>
      </c>
      <c r="F273" s="271">
        <f>SUM(E273/D273*100)</f>
        <v>104.26077569369197</v>
      </c>
      <c r="G273" s="45"/>
    </row>
    <row r="274" spans="1:7" s="59" customFormat="1" ht="15.95" customHeight="1" thickBot="1" x14ac:dyDescent="0.3">
      <c r="A274" s="199"/>
      <c r="B274" s="200"/>
      <c r="C274" s="201"/>
      <c r="D274" s="201"/>
      <c r="E274" s="201"/>
      <c r="F274" s="272"/>
    </row>
    <row r="275" spans="1:7" s="59" customFormat="1" ht="15.95" customHeight="1" thickBot="1" x14ac:dyDescent="0.3">
      <c r="A275" s="100"/>
      <c r="B275" s="273" t="s">
        <v>279</v>
      </c>
      <c r="C275" s="274">
        <f>SUM(C78+C209+C216+C271)</f>
        <v>241029900</v>
      </c>
      <c r="D275" s="274">
        <f>SUM(D78+D209+D216+D271)</f>
        <v>281444555.06</v>
      </c>
      <c r="E275" s="274">
        <f>SUM(E78+E209+E216+E271)</f>
        <v>647147639.37</v>
      </c>
      <c r="F275" s="67">
        <f>SUM(E275/D275*100)</f>
        <v>229.93787861059783</v>
      </c>
    </row>
    <row r="276" spans="1:7" ht="15.95" customHeight="1" thickBot="1" x14ac:dyDescent="0.3">
      <c r="A276" s="275"/>
      <c r="B276" s="276" t="s">
        <v>280</v>
      </c>
      <c r="C276" s="277">
        <f>SUM(C272)</f>
        <v>1612000</v>
      </c>
      <c r="D276" s="277">
        <f>SUM(D272)</f>
        <v>1612000</v>
      </c>
      <c r="E276" s="277">
        <v>336102913.06</v>
      </c>
      <c r="F276" s="278" t="s">
        <v>16</v>
      </c>
    </row>
    <row r="277" spans="1:7" ht="15.95" customHeight="1" thickBot="1" x14ac:dyDescent="0.3">
      <c r="A277" s="279" t="s">
        <v>281</v>
      </c>
      <c r="B277" s="280" t="s">
        <v>282</v>
      </c>
      <c r="C277" s="281">
        <f>SUM(C275-C276)</f>
        <v>239417900</v>
      </c>
      <c r="D277" s="281">
        <f>SUM(D275-D276)</f>
        <v>279832555.06</v>
      </c>
      <c r="E277" s="281">
        <f>SUM(E275-E276)</f>
        <v>311044726.31</v>
      </c>
      <c r="F277" s="271">
        <f>SUM(E277/D277*100)</f>
        <v>111.15387423143375</v>
      </c>
    </row>
    <row r="278" spans="1:7" ht="15.95" customHeight="1" x14ac:dyDescent="0.2">
      <c r="A278" s="282"/>
      <c r="B278" s="283"/>
      <c r="C278" s="243"/>
      <c r="D278" s="243"/>
      <c r="E278" s="243"/>
      <c r="F278" s="243"/>
    </row>
    <row r="279" spans="1:7" ht="15.95" customHeight="1" thickBot="1" x14ac:dyDescent="0.25">
      <c r="A279" s="284"/>
      <c r="B279" s="285"/>
      <c r="C279" s="231"/>
      <c r="D279" s="231"/>
      <c r="E279" s="231"/>
      <c r="F279" s="231"/>
    </row>
    <row r="280" spans="1:7" ht="15.95" customHeight="1" thickBot="1" x14ac:dyDescent="0.3">
      <c r="A280" s="286"/>
      <c r="B280" s="287" t="s">
        <v>283</v>
      </c>
      <c r="C280" s="223"/>
      <c r="D280" s="223"/>
      <c r="E280" s="223"/>
      <c r="F280" s="288"/>
    </row>
    <row r="281" spans="1:7" ht="15.95" customHeight="1" x14ac:dyDescent="0.2">
      <c r="A281" s="439" t="s">
        <v>84</v>
      </c>
      <c r="B281" s="441" t="s">
        <v>284</v>
      </c>
      <c r="C281" s="432" t="s">
        <v>38</v>
      </c>
      <c r="D281" s="432" t="s">
        <v>39</v>
      </c>
      <c r="E281" s="432" t="s">
        <v>4</v>
      </c>
      <c r="F281" s="434" t="s">
        <v>40</v>
      </c>
    </row>
    <row r="282" spans="1:7" ht="15.95" customHeight="1" thickBot="1" x14ac:dyDescent="0.25">
      <c r="A282" s="440"/>
      <c r="B282" s="442"/>
      <c r="C282" s="433"/>
      <c r="D282" s="433"/>
      <c r="E282" s="433"/>
      <c r="F282" s="435"/>
    </row>
    <row r="283" spans="1:7" ht="15.95" customHeight="1" thickBot="1" x14ac:dyDescent="0.3">
      <c r="A283" s="289"/>
      <c r="B283" s="287" t="s">
        <v>285</v>
      </c>
      <c r="C283" s="290" t="s">
        <v>286</v>
      </c>
      <c r="D283" s="290"/>
      <c r="E283" s="290"/>
      <c r="F283" s="291"/>
    </row>
    <row r="284" spans="1:7" ht="15.95" customHeight="1" thickBot="1" x14ac:dyDescent="0.3">
      <c r="A284" s="292">
        <v>1014</v>
      </c>
      <c r="B284" s="293" t="s">
        <v>287</v>
      </c>
      <c r="C284" s="251">
        <f>SUM(C285:C291)</f>
        <v>466000</v>
      </c>
      <c r="D284" s="251">
        <f>SUM(D285:D291)</f>
        <v>486000</v>
      </c>
      <c r="E284" s="251">
        <f>SUM(E285:E291)</f>
        <v>388494.09</v>
      </c>
      <c r="F284" s="294">
        <f>SUM(E284/D284*100)</f>
        <v>79.93705555555556</v>
      </c>
    </row>
    <row r="285" spans="1:7" ht="15.95" customHeight="1" x14ac:dyDescent="0.2">
      <c r="A285" s="282"/>
      <c r="B285" s="283" t="s">
        <v>288</v>
      </c>
      <c r="C285" s="295">
        <v>396000</v>
      </c>
      <c r="D285" s="295">
        <v>396000</v>
      </c>
      <c r="E285" s="295">
        <v>344696.64</v>
      </c>
      <c r="F285" s="243"/>
    </row>
    <row r="286" spans="1:7" ht="15.95" customHeight="1" x14ac:dyDescent="0.2">
      <c r="A286" s="282"/>
      <c r="B286" s="283" t="s">
        <v>289</v>
      </c>
      <c r="C286" s="295">
        <v>10000</v>
      </c>
      <c r="D286" s="295">
        <v>10000</v>
      </c>
      <c r="E286" s="295">
        <v>0</v>
      </c>
      <c r="F286" s="243"/>
    </row>
    <row r="287" spans="1:7" ht="15.95" customHeight="1" x14ac:dyDescent="0.2">
      <c r="A287" s="296"/>
      <c r="B287" s="297" t="s">
        <v>290</v>
      </c>
      <c r="C287" s="228">
        <v>40000</v>
      </c>
      <c r="D287" s="228">
        <v>60000</v>
      </c>
      <c r="E287" s="228">
        <v>25373.7</v>
      </c>
      <c r="F287" s="228"/>
    </row>
    <row r="288" spans="1:7" ht="15.95" customHeight="1" x14ac:dyDescent="0.2">
      <c r="A288" s="296"/>
      <c r="B288" s="297" t="s">
        <v>291</v>
      </c>
      <c r="C288" s="228">
        <v>5000</v>
      </c>
      <c r="D288" s="228">
        <v>5000</v>
      </c>
      <c r="E288" s="228">
        <v>3000</v>
      </c>
      <c r="F288" s="228"/>
    </row>
    <row r="289" spans="1:9" ht="15.95" customHeight="1" x14ac:dyDescent="0.2">
      <c r="A289" s="296"/>
      <c r="B289" s="297" t="s">
        <v>292</v>
      </c>
      <c r="C289" s="228">
        <v>5000</v>
      </c>
      <c r="D289" s="228">
        <v>5000</v>
      </c>
      <c r="E289" s="228">
        <v>7583.75</v>
      </c>
      <c r="F289" s="228"/>
    </row>
    <row r="290" spans="1:9" ht="15.95" customHeight="1" x14ac:dyDescent="0.2">
      <c r="A290" s="296"/>
      <c r="B290" s="297" t="s">
        <v>293</v>
      </c>
      <c r="C290" s="228">
        <v>5000</v>
      </c>
      <c r="D290" s="228">
        <v>5000</v>
      </c>
      <c r="E290" s="228">
        <v>4340</v>
      </c>
      <c r="F290" s="228"/>
    </row>
    <row r="291" spans="1:9" s="203" customFormat="1" ht="15.95" customHeight="1" thickBot="1" x14ac:dyDescent="0.3">
      <c r="A291" s="284"/>
      <c r="B291" s="285" t="s">
        <v>294</v>
      </c>
      <c r="C291" s="231">
        <v>5000</v>
      </c>
      <c r="D291" s="231">
        <v>5000</v>
      </c>
      <c r="E291" s="231">
        <v>3500</v>
      </c>
      <c r="F291" s="231"/>
    </row>
    <row r="292" spans="1:9" ht="15.95" customHeight="1" thickBot="1" x14ac:dyDescent="0.3">
      <c r="A292" s="292">
        <v>1031</v>
      </c>
      <c r="B292" s="293" t="s">
        <v>86</v>
      </c>
      <c r="C292" s="251">
        <f>SUM(C293:C294)</f>
        <v>2800000</v>
      </c>
      <c r="D292" s="251">
        <f>SUM(D293:D294)</f>
        <v>2800000</v>
      </c>
      <c r="E292" s="251">
        <f>SUM(E293:E294)</f>
        <v>1574470</v>
      </c>
      <c r="F292" s="294">
        <f>SUM(E292/D292*100)</f>
        <v>56.231071428571433</v>
      </c>
    </row>
    <row r="293" spans="1:9" ht="15.95" customHeight="1" x14ac:dyDescent="0.2">
      <c r="A293" s="282"/>
      <c r="B293" s="283" t="s">
        <v>295</v>
      </c>
      <c r="C293" s="243">
        <v>800000</v>
      </c>
      <c r="D293" s="243">
        <v>800000</v>
      </c>
      <c r="E293" s="243">
        <v>74470</v>
      </c>
      <c r="F293" s="243"/>
    </row>
    <row r="294" spans="1:9" ht="15.95" customHeight="1" thickBot="1" x14ac:dyDescent="0.25">
      <c r="A294" s="298"/>
      <c r="B294" s="299" t="s">
        <v>296</v>
      </c>
      <c r="C294" s="233">
        <v>2000000</v>
      </c>
      <c r="D294" s="233">
        <v>2000000</v>
      </c>
      <c r="E294" s="233">
        <v>1500000</v>
      </c>
      <c r="F294" s="233"/>
    </row>
    <row r="295" spans="1:9" ht="15.95" customHeight="1" thickBot="1" x14ac:dyDescent="0.3">
      <c r="A295" s="300">
        <v>1036</v>
      </c>
      <c r="B295" s="301" t="s">
        <v>297</v>
      </c>
      <c r="C295" s="255">
        <f>SUM(C296:C296)</f>
        <v>60000</v>
      </c>
      <c r="D295" s="255">
        <f>SUM(D296:D296)</f>
        <v>60000</v>
      </c>
      <c r="E295" s="255">
        <f>SUM(E296:E296)</f>
        <v>0</v>
      </c>
      <c r="F295" s="302">
        <f>SUM(E295/D295*100)</f>
        <v>0</v>
      </c>
    </row>
    <row r="296" spans="1:9" ht="15.95" customHeight="1" thickBot="1" x14ac:dyDescent="0.3">
      <c r="A296" s="303"/>
      <c r="B296" s="304" t="s">
        <v>298</v>
      </c>
      <c r="C296" s="261">
        <v>60000</v>
      </c>
      <c r="D296" s="261">
        <v>60000</v>
      </c>
      <c r="E296" s="261">
        <v>0</v>
      </c>
      <c r="F296" s="258"/>
    </row>
    <row r="297" spans="1:9" ht="15.95" customHeight="1" thickBot="1" x14ac:dyDescent="0.3">
      <c r="A297" s="305">
        <v>1037</v>
      </c>
      <c r="B297" s="306" t="s">
        <v>299</v>
      </c>
      <c r="C297" s="251">
        <f>SUM(C298)</f>
        <v>10000</v>
      </c>
      <c r="D297" s="251">
        <f>SUM(D298)</f>
        <v>10000</v>
      </c>
      <c r="E297" s="251">
        <f>SUM(E298)</f>
        <v>10000</v>
      </c>
      <c r="F297" s="294">
        <f>SUM(E297/D297*100)</f>
        <v>100</v>
      </c>
    </row>
    <row r="298" spans="1:9" ht="15.95" customHeight="1" thickBot="1" x14ac:dyDescent="0.25">
      <c r="A298" s="307"/>
      <c r="B298" s="308" t="s">
        <v>300</v>
      </c>
      <c r="C298" s="201">
        <v>10000</v>
      </c>
      <c r="D298" s="201">
        <v>10000</v>
      </c>
      <c r="E298" s="201">
        <v>10000</v>
      </c>
      <c r="F298" s="201"/>
    </row>
    <row r="299" spans="1:9" ht="15.95" customHeight="1" thickBot="1" x14ac:dyDescent="0.3">
      <c r="A299" s="292">
        <v>2141</v>
      </c>
      <c r="B299" s="293" t="s">
        <v>301</v>
      </c>
      <c r="C299" s="251">
        <f>SUM(C300:C301)</f>
        <v>1523000</v>
      </c>
      <c r="D299" s="251">
        <f>SUM(D300:D301)</f>
        <v>1793313</v>
      </c>
      <c r="E299" s="251">
        <f>SUM(E300:E301)</f>
        <v>1588483.89</v>
      </c>
      <c r="F299" s="294">
        <f>SUM(E299/D299*100)</f>
        <v>88.578172912369439</v>
      </c>
      <c r="G299" s="173"/>
      <c r="H299" s="173"/>
      <c r="I299" s="173"/>
    </row>
    <row r="300" spans="1:9" ht="15.95" customHeight="1" x14ac:dyDescent="0.2">
      <c r="A300" s="282"/>
      <c r="B300" s="283" t="s">
        <v>302</v>
      </c>
      <c r="C300" s="243">
        <v>1523000</v>
      </c>
      <c r="D300" s="243">
        <v>1590000</v>
      </c>
      <c r="E300" s="295">
        <v>1486201.4</v>
      </c>
      <c r="F300" s="243"/>
    </row>
    <row r="301" spans="1:9" ht="15.95" customHeight="1" thickBot="1" x14ac:dyDescent="0.25">
      <c r="A301" s="296"/>
      <c r="B301" s="297" t="s">
        <v>303</v>
      </c>
      <c r="C301" s="228">
        <v>0</v>
      </c>
      <c r="D301" s="228">
        <v>203313</v>
      </c>
      <c r="E301" s="309">
        <v>102282.49</v>
      </c>
      <c r="F301" s="228"/>
    </row>
    <row r="302" spans="1:9" ht="15.95" customHeight="1" thickBot="1" x14ac:dyDescent="0.3">
      <c r="A302" s="292">
        <v>2212</v>
      </c>
      <c r="B302" s="293" t="s">
        <v>99</v>
      </c>
      <c r="C302" s="251">
        <f>SUM(C303:C337)</f>
        <v>22328800</v>
      </c>
      <c r="D302" s="251">
        <f>SUM(D303:D337)</f>
        <v>37390300</v>
      </c>
      <c r="E302" s="251">
        <f>SUM(E303:E337)</f>
        <v>29756178.139999997</v>
      </c>
      <c r="F302" s="294">
        <f>SUM(E302/D302*100)</f>
        <v>79.582614046958696</v>
      </c>
    </row>
    <row r="303" spans="1:9" ht="15.95" customHeight="1" x14ac:dyDescent="0.2">
      <c r="A303" s="296"/>
      <c r="B303" s="283" t="s">
        <v>304</v>
      </c>
      <c r="C303" s="243">
        <v>1800</v>
      </c>
      <c r="D303" s="243">
        <v>1800</v>
      </c>
      <c r="E303" s="310">
        <v>1730</v>
      </c>
      <c r="F303" s="228"/>
    </row>
    <row r="304" spans="1:9" ht="14.25" x14ac:dyDescent="0.2">
      <c r="A304" s="296"/>
      <c r="B304" s="311" t="s">
        <v>305</v>
      </c>
      <c r="C304" s="228">
        <v>5487000</v>
      </c>
      <c r="D304" s="228">
        <v>8907750</v>
      </c>
      <c r="E304" s="229"/>
      <c r="F304" s="228"/>
    </row>
    <row r="305" spans="1:7" ht="14.25" x14ac:dyDescent="0.2">
      <c r="A305" s="296"/>
      <c r="B305" s="312" t="s">
        <v>306</v>
      </c>
      <c r="C305" s="313"/>
      <c r="D305" s="313"/>
      <c r="E305" s="314">
        <v>9400</v>
      </c>
      <c r="F305" s="228"/>
    </row>
    <row r="306" spans="1:7" ht="14.25" x14ac:dyDescent="0.2">
      <c r="A306" s="296"/>
      <c r="B306" s="312" t="s">
        <v>307</v>
      </c>
      <c r="C306" s="313"/>
      <c r="D306" s="313"/>
      <c r="E306" s="314">
        <v>2932.5</v>
      </c>
      <c r="F306" s="228"/>
    </row>
    <row r="307" spans="1:7" ht="14.25" x14ac:dyDescent="0.2">
      <c r="A307" s="296"/>
      <c r="B307" s="312" t="s">
        <v>308</v>
      </c>
      <c r="C307" s="313"/>
      <c r="D307" s="313"/>
      <c r="E307" s="314"/>
      <c r="F307" s="228"/>
    </row>
    <row r="308" spans="1:7" ht="14.25" x14ac:dyDescent="0.2">
      <c r="A308" s="296"/>
      <c r="B308" s="312" t="s">
        <v>309</v>
      </c>
      <c r="C308" s="313"/>
      <c r="D308" s="313"/>
      <c r="E308" s="314">
        <v>37809.14</v>
      </c>
      <c r="F308" s="228"/>
    </row>
    <row r="309" spans="1:7" ht="14.25" x14ac:dyDescent="0.2">
      <c r="A309" s="296"/>
      <c r="B309" s="312" t="s">
        <v>310</v>
      </c>
      <c r="C309" s="313"/>
      <c r="D309" s="313"/>
      <c r="E309" s="314">
        <v>-107809.97</v>
      </c>
      <c r="F309" s="228"/>
    </row>
    <row r="310" spans="1:7" ht="14.25" x14ac:dyDescent="0.2">
      <c r="A310" s="296"/>
      <c r="B310" s="312" t="s">
        <v>311</v>
      </c>
      <c r="C310" s="313"/>
      <c r="D310" s="313"/>
      <c r="E310" s="314"/>
      <c r="F310" s="228"/>
    </row>
    <row r="311" spans="1:7" ht="15.95" customHeight="1" x14ac:dyDescent="0.2">
      <c r="A311" s="296"/>
      <c r="B311" s="312" t="s">
        <v>312</v>
      </c>
      <c r="C311" s="313"/>
      <c r="D311" s="313"/>
      <c r="E311" s="314"/>
      <c r="F311" s="228"/>
    </row>
    <row r="312" spans="1:7" ht="15.95" customHeight="1" x14ac:dyDescent="0.2">
      <c r="A312" s="296"/>
      <c r="B312" s="312" t="s">
        <v>313</v>
      </c>
      <c r="C312" s="313"/>
      <c r="D312" s="313"/>
      <c r="E312" s="314">
        <v>4598</v>
      </c>
      <c r="F312" s="228"/>
    </row>
    <row r="313" spans="1:7" ht="15.95" customHeight="1" x14ac:dyDescent="0.2">
      <c r="A313" s="296"/>
      <c r="B313" s="312" t="s">
        <v>314</v>
      </c>
      <c r="C313" s="313"/>
      <c r="D313" s="313"/>
      <c r="E313" s="314">
        <v>78650</v>
      </c>
      <c r="F313" s="228"/>
    </row>
    <row r="314" spans="1:7" ht="15.95" customHeight="1" x14ac:dyDescent="0.2">
      <c r="A314" s="296"/>
      <c r="B314" s="312" t="s">
        <v>315</v>
      </c>
      <c r="C314" s="313"/>
      <c r="D314" s="313"/>
      <c r="E314" s="314">
        <v>310806</v>
      </c>
      <c r="F314" s="228"/>
    </row>
    <row r="315" spans="1:7" ht="15.95" customHeight="1" x14ac:dyDescent="0.2">
      <c r="A315" s="296"/>
      <c r="B315" s="312" t="s">
        <v>316</v>
      </c>
      <c r="C315" s="313"/>
      <c r="D315" s="313"/>
      <c r="E315" s="314">
        <v>2875</v>
      </c>
      <c r="F315" s="228"/>
    </row>
    <row r="316" spans="1:7" ht="15.95" customHeight="1" x14ac:dyDescent="0.2">
      <c r="A316" s="296"/>
      <c r="B316" s="312" t="s">
        <v>317</v>
      </c>
      <c r="C316" s="313"/>
      <c r="D316" s="313"/>
      <c r="E316" s="314">
        <v>114950</v>
      </c>
      <c r="F316" s="228"/>
    </row>
    <row r="317" spans="1:7" ht="15.95" customHeight="1" x14ac:dyDescent="0.2">
      <c r="A317" s="296"/>
      <c r="B317" s="312" t="s">
        <v>318</v>
      </c>
      <c r="C317" s="313"/>
      <c r="D317" s="313"/>
      <c r="E317" s="314">
        <v>102056.24</v>
      </c>
      <c r="F317" s="228"/>
      <c r="G317" s="45"/>
    </row>
    <row r="318" spans="1:7" ht="15.95" customHeight="1" x14ac:dyDescent="0.2">
      <c r="A318" s="296"/>
      <c r="B318" s="312" t="s">
        <v>319</v>
      </c>
      <c r="C318" s="313"/>
      <c r="D318" s="313"/>
      <c r="E318" s="314">
        <v>59180.800000000003</v>
      </c>
      <c r="F318" s="228"/>
    </row>
    <row r="319" spans="1:7" ht="15.95" customHeight="1" x14ac:dyDescent="0.2">
      <c r="A319" s="296"/>
      <c r="B319" s="297" t="s">
        <v>320</v>
      </c>
      <c r="C319" s="228">
        <v>9700000</v>
      </c>
      <c r="D319" s="228">
        <v>5900000</v>
      </c>
      <c r="E319" s="229">
        <v>6225303.0300000003</v>
      </c>
      <c r="F319" s="228"/>
      <c r="G319" s="3" t="s">
        <v>321</v>
      </c>
    </row>
    <row r="320" spans="1:7" ht="15.95" customHeight="1" x14ac:dyDescent="0.2">
      <c r="A320" s="296"/>
      <c r="B320" s="297" t="s">
        <v>322</v>
      </c>
      <c r="C320" s="228">
        <v>0</v>
      </c>
      <c r="D320" s="228">
        <v>39500</v>
      </c>
      <c r="E320" s="229">
        <v>79800</v>
      </c>
      <c r="F320" s="228"/>
      <c r="G320" s="315"/>
    </row>
    <row r="321" spans="1:7" ht="15.95" customHeight="1" x14ac:dyDescent="0.2">
      <c r="A321" s="296"/>
      <c r="B321" s="297" t="s">
        <v>323</v>
      </c>
      <c r="C321" s="228">
        <v>3500000</v>
      </c>
      <c r="D321" s="228">
        <v>3500000</v>
      </c>
      <c r="E321" s="229">
        <v>2789464.95</v>
      </c>
      <c r="F321" s="228"/>
    </row>
    <row r="322" spans="1:7" ht="15.95" customHeight="1" x14ac:dyDescent="0.2">
      <c r="A322" s="296"/>
      <c r="B322" s="297" t="s">
        <v>324</v>
      </c>
      <c r="C322" s="228">
        <v>0</v>
      </c>
      <c r="D322" s="228">
        <v>3200000</v>
      </c>
      <c r="E322" s="229">
        <v>5076852.43</v>
      </c>
      <c r="F322" s="228"/>
      <c r="G322" s="3" t="s">
        <v>325</v>
      </c>
    </row>
    <row r="323" spans="1:7" ht="15.95" customHeight="1" x14ac:dyDescent="0.2">
      <c r="A323" s="296"/>
      <c r="B323" s="297" t="s">
        <v>326</v>
      </c>
      <c r="C323" s="228">
        <v>0</v>
      </c>
      <c r="D323" s="228">
        <v>4700000</v>
      </c>
      <c r="E323" s="229">
        <v>6892659.5999999996</v>
      </c>
      <c r="F323" s="228"/>
      <c r="G323" s="3" t="s">
        <v>327</v>
      </c>
    </row>
    <row r="324" spans="1:7" ht="15.95" customHeight="1" x14ac:dyDescent="0.2">
      <c r="A324" s="296"/>
      <c r="B324" s="297" t="s">
        <v>328</v>
      </c>
      <c r="C324" s="228">
        <v>0</v>
      </c>
      <c r="D324" s="228">
        <v>300000</v>
      </c>
      <c r="E324" s="229">
        <v>49200</v>
      </c>
      <c r="F324" s="228"/>
    </row>
    <row r="325" spans="1:7" ht="15.95" customHeight="1" x14ac:dyDescent="0.2">
      <c r="A325" s="296"/>
      <c r="B325" s="297" t="s">
        <v>329</v>
      </c>
      <c r="C325" s="228">
        <v>0</v>
      </c>
      <c r="D325" s="228">
        <v>100000</v>
      </c>
      <c r="E325" s="229">
        <v>18000</v>
      </c>
      <c r="F325" s="228"/>
    </row>
    <row r="326" spans="1:7" ht="15.95" customHeight="1" x14ac:dyDescent="0.2">
      <c r="A326" s="296"/>
      <c r="B326" s="297" t="s">
        <v>330</v>
      </c>
      <c r="C326" s="228">
        <v>0</v>
      </c>
      <c r="D326" s="228">
        <v>441000</v>
      </c>
      <c r="E326" s="229">
        <v>0</v>
      </c>
      <c r="F326" s="228"/>
    </row>
    <row r="327" spans="1:7" ht="15.95" customHeight="1" x14ac:dyDescent="0.2">
      <c r="A327" s="296"/>
      <c r="B327" s="297" t="s">
        <v>331</v>
      </c>
      <c r="C327" s="228">
        <v>0</v>
      </c>
      <c r="D327" s="228">
        <v>30250</v>
      </c>
      <c r="E327" s="229">
        <v>37510</v>
      </c>
      <c r="F327" s="228"/>
    </row>
    <row r="328" spans="1:7" ht="15.95" customHeight="1" x14ac:dyDescent="0.2">
      <c r="A328" s="296"/>
      <c r="B328" s="297" t="s">
        <v>332</v>
      </c>
      <c r="C328" s="228">
        <v>0</v>
      </c>
      <c r="D328" s="228">
        <v>6000000</v>
      </c>
      <c r="E328" s="229">
        <v>4461780.43</v>
      </c>
      <c r="F328" s="228"/>
    </row>
    <row r="329" spans="1:7" ht="15.95" customHeight="1" x14ac:dyDescent="0.2">
      <c r="A329" s="296"/>
      <c r="B329" s="297" t="s">
        <v>333</v>
      </c>
      <c r="C329" s="228">
        <v>0</v>
      </c>
      <c r="D329" s="228">
        <v>160000</v>
      </c>
      <c r="E329" s="229">
        <v>0</v>
      </c>
      <c r="F329" s="228"/>
    </row>
    <row r="330" spans="1:7" ht="15.95" customHeight="1" x14ac:dyDescent="0.2">
      <c r="A330" s="296"/>
      <c r="B330" s="297" t="s">
        <v>334</v>
      </c>
      <c r="C330" s="228">
        <v>0</v>
      </c>
      <c r="D330" s="228">
        <v>850000</v>
      </c>
      <c r="E330" s="229">
        <v>396949.17</v>
      </c>
      <c r="F330" s="228"/>
    </row>
    <row r="331" spans="1:7" ht="15.95" customHeight="1" x14ac:dyDescent="0.2">
      <c r="A331" s="296"/>
      <c r="B331" s="297" t="s">
        <v>335</v>
      </c>
      <c r="C331" s="228">
        <v>0</v>
      </c>
      <c r="D331" s="228">
        <v>570000</v>
      </c>
      <c r="E331" s="229">
        <v>600423.48</v>
      </c>
      <c r="F331" s="228"/>
    </row>
    <row r="332" spans="1:7" ht="15.95" customHeight="1" x14ac:dyDescent="0.2">
      <c r="A332" s="296"/>
      <c r="B332" s="297" t="s">
        <v>336</v>
      </c>
      <c r="C332" s="228">
        <v>0</v>
      </c>
      <c r="D332" s="228">
        <v>100000</v>
      </c>
      <c r="E332" s="229">
        <v>0</v>
      </c>
      <c r="F332" s="228"/>
    </row>
    <row r="333" spans="1:7" ht="15.95" customHeight="1" x14ac:dyDescent="0.2">
      <c r="A333" s="296"/>
      <c r="B333" s="297" t="s">
        <v>337</v>
      </c>
      <c r="C333" s="228">
        <v>3640000</v>
      </c>
      <c r="D333" s="228">
        <v>2590000</v>
      </c>
      <c r="E333" s="229">
        <v>2351926.61</v>
      </c>
      <c r="F333" s="228"/>
    </row>
    <row r="334" spans="1:7" ht="15.95" customHeight="1" x14ac:dyDescent="0.2">
      <c r="A334" s="296"/>
      <c r="B334" s="297" t="s">
        <v>338</v>
      </c>
      <c r="C334" s="228">
        <v>0</v>
      </c>
      <c r="D334" s="228">
        <v>0</v>
      </c>
      <c r="E334" s="229">
        <v>12118.15</v>
      </c>
      <c r="F334" s="228"/>
    </row>
    <row r="335" spans="1:7" ht="15.95" customHeight="1" x14ac:dyDescent="0.2">
      <c r="A335" s="296"/>
      <c r="B335" s="297" t="s">
        <v>339</v>
      </c>
      <c r="C335" s="228">
        <v>0</v>
      </c>
      <c r="D335" s="228">
        <v>0</v>
      </c>
      <c r="E335" s="229">
        <v>30985.68</v>
      </c>
      <c r="F335" s="228"/>
    </row>
    <row r="336" spans="1:7" ht="15.95" customHeight="1" x14ac:dyDescent="0.2">
      <c r="A336" s="296"/>
      <c r="B336" s="297" t="s">
        <v>340</v>
      </c>
      <c r="C336" s="228">
        <v>0</v>
      </c>
      <c r="D336" s="228">
        <v>0</v>
      </c>
      <c r="E336" s="229">
        <v>39318.949999999997</v>
      </c>
      <c r="F336" s="228"/>
    </row>
    <row r="337" spans="1:7" ht="15.95" customHeight="1" thickBot="1" x14ac:dyDescent="0.25">
      <c r="A337" s="296"/>
      <c r="B337" s="285" t="s">
        <v>341</v>
      </c>
      <c r="C337" s="231">
        <v>0</v>
      </c>
      <c r="D337" s="231">
        <v>0</v>
      </c>
      <c r="E337" s="202">
        <v>76707.95</v>
      </c>
      <c r="F337" s="228"/>
    </row>
    <row r="338" spans="1:7" ht="15.95" customHeight="1" thickBot="1" x14ac:dyDescent="0.3">
      <c r="A338" s="316">
        <v>2219</v>
      </c>
      <c r="B338" s="317" t="s">
        <v>342</v>
      </c>
      <c r="C338" s="318">
        <f>SUM(C339:C352)</f>
        <v>4200000</v>
      </c>
      <c r="D338" s="318">
        <f>SUM(D339:D352)</f>
        <v>11919500</v>
      </c>
      <c r="E338" s="318">
        <f>SUM(E339:E352)</f>
        <v>7029921</v>
      </c>
      <c r="F338" s="294">
        <f>SUM(E338/D338*100)</f>
        <v>58.978321238306975</v>
      </c>
    </row>
    <row r="339" spans="1:7" ht="15.95" customHeight="1" x14ac:dyDescent="0.2">
      <c r="A339" s="319" t="s">
        <v>269</v>
      </c>
      <c r="B339" s="320" t="s">
        <v>343</v>
      </c>
      <c r="C339" s="295">
        <v>0</v>
      </c>
      <c r="D339" s="295">
        <v>2334000</v>
      </c>
      <c r="E339" s="321">
        <v>0</v>
      </c>
      <c r="F339" s="322"/>
    </row>
    <row r="340" spans="1:7" ht="15.95" customHeight="1" x14ac:dyDescent="0.2">
      <c r="A340" s="323"/>
      <c r="B340" s="324" t="s">
        <v>344</v>
      </c>
      <c r="C340" s="295"/>
      <c r="D340" s="295"/>
      <c r="E340" s="321"/>
      <c r="F340" s="176"/>
    </row>
    <row r="341" spans="1:7" ht="15.95" customHeight="1" x14ac:dyDescent="0.2">
      <c r="A341" s="323"/>
      <c r="B341" s="324" t="s">
        <v>345</v>
      </c>
      <c r="C341" s="295"/>
      <c r="D341" s="295"/>
      <c r="E341" s="321">
        <v>446856.63</v>
      </c>
      <c r="F341" s="176"/>
    </row>
    <row r="342" spans="1:7" ht="15.95" customHeight="1" x14ac:dyDescent="0.2">
      <c r="A342" s="323"/>
      <c r="B342" s="324" t="s">
        <v>346</v>
      </c>
      <c r="C342" s="295"/>
      <c r="D342" s="295"/>
      <c r="E342" s="321">
        <v>2783</v>
      </c>
      <c r="F342" s="176"/>
    </row>
    <row r="343" spans="1:7" ht="15.95" customHeight="1" x14ac:dyDescent="0.2">
      <c r="A343" s="323"/>
      <c r="B343" s="324" t="s">
        <v>347</v>
      </c>
      <c r="C343" s="295"/>
      <c r="D343" s="295"/>
      <c r="E343" s="321">
        <v>10970</v>
      </c>
      <c r="F343" s="176"/>
    </row>
    <row r="344" spans="1:7" ht="15.95" customHeight="1" x14ac:dyDescent="0.2">
      <c r="A344" s="323"/>
      <c r="B344" s="324" t="s">
        <v>348</v>
      </c>
      <c r="C344" s="295"/>
      <c r="D344" s="295"/>
      <c r="E344" s="321">
        <v>219300</v>
      </c>
      <c r="F344" s="176"/>
    </row>
    <row r="345" spans="1:7" ht="15.95" customHeight="1" x14ac:dyDescent="0.2">
      <c r="A345" s="323"/>
      <c r="B345" s="325" t="s">
        <v>349</v>
      </c>
      <c r="C345" s="309">
        <v>0</v>
      </c>
      <c r="D345" s="309">
        <v>100000</v>
      </c>
      <c r="E345" s="326">
        <v>0</v>
      </c>
      <c r="F345" s="176"/>
    </row>
    <row r="346" spans="1:7" ht="15.95" customHeight="1" x14ac:dyDescent="0.2">
      <c r="A346" s="323"/>
      <c r="B346" s="325" t="s">
        <v>350</v>
      </c>
      <c r="C346" s="309">
        <v>0</v>
      </c>
      <c r="D346" s="309">
        <v>300000</v>
      </c>
      <c r="E346" s="326">
        <v>308107</v>
      </c>
      <c r="F346" s="176"/>
    </row>
    <row r="347" spans="1:7" ht="15.95" customHeight="1" x14ac:dyDescent="0.2">
      <c r="A347" s="323"/>
      <c r="B347" s="325" t="s">
        <v>351</v>
      </c>
      <c r="C347" s="309">
        <v>0</v>
      </c>
      <c r="D347" s="309">
        <v>500000</v>
      </c>
      <c r="E347" s="326">
        <v>203519.05</v>
      </c>
      <c r="F347" s="176"/>
    </row>
    <row r="348" spans="1:7" ht="15.95" customHeight="1" x14ac:dyDescent="0.25">
      <c r="A348" s="327"/>
      <c r="B348" s="325" t="s">
        <v>352</v>
      </c>
      <c r="C348" s="309">
        <v>0</v>
      </c>
      <c r="D348" s="309">
        <v>2300000</v>
      </c>
      <c r="E348" s="326">
        <v>0</v>
      </c>
      <c r="F348" s="176"/>
      <c r="G348" s="224" t="s">
        <v>353</v>
      </c>
    </row>
    <row r="349" spans="1:7" ht="15.95" customHeight="1" x14ac:dyDescent="0.25">
      <c r="A349" s="327"/>
      <c r="B349" s="328" t="s">
        <v>354</v>
      </c>
      <c r="C349" s="309">
        <v>0</v>
      </c>
      <c r="D349" s="309">
        <v>1800000</v>
      </c>
      <c r="E349" s="326">
        <v>2100695.96</v>
      </c>
      <c r="F349" s="176"/>
      <c r="G349" s="3" t="s">
        <v>355</v>
      </c>
    </row>
    <row r="350" spans="1:7" ht="15.95" customHeight="1" x14ac:dyDescent="0.25">
      <c r="A350" s="327"/>
      <c r="B350" s="328" t="s">
        <v>356</v>
      </c>
      <c r="C350" s="309">
        <v>2000000</v>
      </c>
      <c r="D350" s="309">
        <v>2000000</v>
      </c>
      <c r="E350" s="326">
        <v>1181817.05</v>
      </c>
      <c r="F350" s="176"/>
    </row>
    <row r="351" spans="1:7" ht="15.95" customHeight="1" x14ac:dyDescent="0.25">
      <c r="A351" s="327"/>
      <c r="B351" s="328" t="s">
        <v>357</v>
      </c>
      <c r="C351" s="309">
        <v>0</v>
      </c>
      <c r="D351" s="309">
        <v>39500</v>
      </c>
      <c r="E351" s="326">
        <v>0</v>
      </c>
      <c r="F351" s="176"/>
      <c r="G351" s="224" t="s">
        <v>358</v>
      </c>
    </row>
    <row r="352" spans="1:7" ht="15.95" customHeight="1" thickBot="1" x14ac:dyDescent="0.3">
      <c r="A352" s="327"/>
      <c r="B352" s="329" t="s">
        <v>359</v>
      </c>
      <c r="C352" s="330">
        <v>2200000</v>
      </c>
      <c r="D352" s="330">
        <v>2546000</v>
      </c>
      <c r="E352" s="331">
        <v>2555872.31</v>
      </c>
      <c r="F352" s="176"/>
    </row>
    <row r="353" spans="1:6" ht="15.95" customHeight="1" thickBot="1" x14ac:dyDescent="0.3">
      <c r="A353" s="292">
        <v>2221</v>
      </c>
      <c r="B353" s="293" t="s">
        <v>360</v>
      </c>
      <c r="C353" s="251">
        <f>SUM(C354:C356)</f>
        <v>0</v>
      </c>
      <c r="D353" s="251">
        <f>SUM(D354:D356)</f>
        <v>290000</v>
      </c>
      <c r="E353" s="251">
        <f>SUM(E354:E356)</f>
        <v>216251</v>
      </c>
      <c r="F353" s="294">
        <f>SUM(E353/D353*100)</f>
        <v>74.569310344827585</v>
      </c>
    </row>
    <row r="354" spans="1:6" ht="15.95" customHeight="1" x14ac:dyDescent="0.2">
      <c r="A354" s="296"/>
      <c r="B354" s="297" t="s">
        <v>361</v>
      </c>
      <c r="C354" s="228">
        <v>0</v>
      </c>
      <c r="D354" s="228">
        <v>90000</v>
      </c>
      <c r="E354" s="228">
        <v>78251</v>
      </c>
      <c r="F354" s="228"/>
    </row>
    <row r="355" spans="1:6" ht="15.95" customHeight="1" x14ac:dyDescent="0.2">
      <c r="A355" s="296"/>
      <c r="B355" s="297" t="s">
        <v>362</v>
      </c>
      <c r="C355" s="228">
        <v>0</v>
      </c>
      <c r="D355" s="228">
        <v>100000</v>
      </c>
      <c r="E355" s="228">
        <v>78000</v>
      </c>
      <c r="F355" s="228"/>
    </row>
    <row r="356" spans="1:6" ht="15.95" customHeight="1" thickBot="1" x14ac:dyDescent="0.25">
      <c r="A356" s="332"/>
      <c r="B356" s="308" t="s">
        <v>363</v>
      </c>
      <c r="C356" s="201">
        <v>0</v>
      </c>
      <c r="D356" s="201">
        <v>100000</v>
      </c>
      <c r="E356" s="201">
        <v>60000</v>
      </c>
      <c r="F356" s="233"/>
    </row>
    <row r="357" spans="1:6" ht="15.95" customHeight="1" thickBot="1" x14ac:dyDescent="0.3">
      <c r="A357" s="292">
        <v>2223</v>
      </c>
      <c r="B357" s="293" t="s">
        <v>364</v>
      </c>
      <c r="C357" s="251">
        <f>SUM(C358:C359)</f>
        <v>90000</v>
      </c>
      <c r="D357" s="251">
        <f>SUM(D358:D359)</f>
        <v>440000</v>
      </c>
      <c r="E357" s="251">
        <f>SUM(E358:E359)</f>
        <v>256970.7</v>
      </c>
      <c r="F357" s="294">
        <f>SUM(E357/D357*100)</f>
        <v>58.402431818181824</v>
      </c>
    </row>
    <row r="358" spans="1:6" ht="15.95" customHeight="1" x14ac:dyDescent="0.2">
      <c r="A358" s="333"/>
      <c r="B358" s="334" t="s">
        <v>365</v>
      </c>
      <c r="C358" s="335">
        <v>90000</v>
      </c>
      <c r="D358" s="335">
        <v>90000</v>
      </c>
      <c r="E358" s="335">
        <v>13446</v>
      </c>
      <c r="F358" s="335"/>
    </row>
    <row r="359" spans="1:6" ht="15.95" customHeight="1" thickBot="1" x14ac:dyDescent="0.25">
      <c r="A359" s="332"/>
      <c r="B359" s="308" t="s">
        <v>366</v>
      </c>
      <c r="C359" s="201">
        <v>0</v>
      </c>
      <c r="D359" s="201">
        <v>350000</v>
      </c>
      <c r="E359" s="201">
        <v>243524.7</v>
      </c>
      <c r="F359" s="336"/>
    </row>
    <row r="360" spans="1:6" ht="15.95" customHeight="1" thickBot="1" x14ac:dyDescent="0.3">
      <c r="A360" s="292">
        <v>2229</v>
      </c>
      <c r="B360" s="293" t="s">
        <v>367</v>
      </c>
      <c r="C360" s="251">
        <f>SUM(C361:C363)</f>
        <v>253000</v>
      </c>
      <c r="D360" s="251">
        <f>SUM(D361:D363)</f>
        <v>303900</v>
      </c>
      <c r="E360" s="251">
        <f>SUM(E361:E363)</f>
        <v>150889.1</v>
      </c>
      <c r="F360" s="294">
        <f>SUM(E360/D360*100)</f>
        <v>49.650904902928595</v>
      </c>
    </row>
    <row r="361" spans="1:6" ht="15.95" customHeight="1" x14ac:dyDescent="0.2">
      <c r="A361" s="282"/>
      <c r="B361" s="283" t="s">
        <v>368</v>
      </c>
      <c r="C361" s="243">
        <v>243000</v>
      </c>
      <c r="D361" s="243">
        <v>269000</v>
      </c>
      <c r="E361" s="243">
        <v>125989.1</v>
      </c>
      <c r="F361" s="243"/>
    </row>
    <row r="362" spans="1:6" ht="15.95" customHeight="1" x14ac:dyDescent="0.2">
      <c r="A362" s="296"/>
      <c r="B362" s="297" t="s">
        <v>369</v>
      </c>
      <c r="C362" s="228">
        <v>0</v>
      </c>
      <c r="D362" s="228">
        <v>24900</v>
      </c>
      <c r="E362" s="228">
        <v>24900</v>
      </c>
      <c r="F362" s="228"/>
    </row>
    <row r="363" spans="1:6" ht="15.95" customHeight="1" thickBot="1" x14ac:dyDescent="0.25">
      <c r="A363" s="307"/>
      <c r="B363" s="308" t="s">
        <v>370</v>
      </c>
      <c r="C363" s="201">
        <v>10000</v>
      </c>
      <c r="D363" s="201">
        <v>10000</v>
      </c>
      <c r="E363" s="201">
        <v>0</v>
      </c>
      <c r="F363" s="201"/>
    </row>
    <row r="364" spans="1:6" ht="15.95" customHeight="1" thickBot="1" x14ac:dyDescent="0.3">
      <c r="A364" s="292">
        <v>2292</v>
      </c>
      <c r="B364" s="293" t="s">
        <v>371</v>
      </c>
      <c r="C364" s="251">
        <f>SUM(C365)</f>
        <v>1815000</v>
      </c>
      <c r="D364" s="251">
        <f>SUM(D365)</f>
        <v>1815000</v>
      </c>
      <c r="E364" s="251">
        <f>SUM(E365)</f>
        <v>1458026.57</v>
      </c>
      <c r="F364" s="294">
        <f>SUM(E364/D364*100)</f>
        <v>80.332042424242417</v>
      </c>
    </row>
    <row r="365" spans="1:6" ht="15.95" customHeight="1" thickBot="1" x14ac:dyDescent="0.25">
      <c r="A365" s="307"/>
      <c r="B365" s="308" t="s">
        <v>372</v>
      </c>
      <c r="C365" s="201">
        <v>1815000</v>
      </c>
      <c r="D365" s="201">
        <v>1815000</v>
      </c>
      <c r="E365" s="201">
        <v>1458026.57</v>
      </c>
      <c r="F365" s="201"/>
    </row>
    <row r="366" spans="1:6" ht="15.95" customHeight="1" thickBot="1" x14ac:dyDescent="0.3">
      <c r="A366" s="292">
        <v>2299</v>
      </c>
      <c r="B366" s="293" t="s">
        <v>101</v>
      </c>
      <c r="C366" s="251">
        <f>SUM(C367)</f>
        <v>700000</v>
      </c>
      <c r="D366" s="251">
        <f>SUM(D367)</f>
        <v>700000</v>
      </c>
      <c r="E366" s="251">
        <f>SUM(E367)</f>
        <v>420277.21</v>
      </c>
      <c r="F366" s="294">
        <f>SUM(E366/D366*100)</f>
        <v>60.03960142857143</v>
      </c>
    </row>
    <row r="367" spans="1:6" ht="15.95" customHeight="1" thickBot="1" x14ac:dyDescent="0.25">
      <c r="A367" s="307"/>
      <c r="B367" s="308" t="s">
        <v>373</v>
      </c>
      <c r="C367" s="201">
        <v>700000</v>
      </c>
      <c r="D367" s="201">
        <v>700000</v>
      </c>
      <c r="E367" s="201">
        <v>420277.21</v>
      </c>
      <c r="F367" s="201"/>
    </row>
    <row r="368" spans="1:6" ht="15.95" customHeight="1" thickBot="1" x14ac:dyDescent="0.3">
      <c r="A368" s="292">
        <v>2310</v>
      </c>
      <c r="B368" s="293" t="s">
        <v>374</v>
      </c>
      <c r="C368" s="251">
        <f t="shared" ref="C368:D368" si="5">SUM(C369:C380)</f>
        <v>8375000</v>
      </c>
      <c r="D368" s="251">
        <f t="shared" si="5"/>
        <v>10199000</v>
      </c>
      <c r="E368" s="251">
        <f>SUM(E369:E380)</f>
        <v>9282322.9499999993</v>
      </c>
      <c r="F368" s="294">
        <f>SUM(E368/D368*100)</f>
        <v>91.012088930287277</v>
      </c>
    </row>
    <row r="369" spans="1:6" ht="15.95" customHeight="1" x14ac:dyDescent="0.2">
      <c r="A369" s="296"/>
      <c r="B369" s="297" t="s">
        <v>375</v>
      </c>
      <c r="C369" s="228">
        <v>1148400</v>
      </c>
      <c r="D369" s="228">
        <v>1148400</v>
      </c>
      <c r="E369" s="228">
        <v>1148400</v>
      </c>
      <c r="F369" s="228"/>
    </row>
    <row r="370" spans="1:6" ht="15.95" customHeight="1" x14ac:dyDescent="0.2">
      <c r="A370" s="296"/>
      <c r="B370" s="297" t="s">
        <v>376</v>
      </c>
      <c r="C370" s="228">
        <v>51600</v>
      </c>
      <c r="D370" s="228">
        <v>51600</v>
      </c>
      <c r="E370" s="228">
        <v>0</v>
      </c>
      <c r="F370" s="228"/>
    </row>
    <row r="371" spans="1:6" ht="15.95" customHeight="1" x14ac:dyDescent="0.2">
      <c r="A371" s="296"/>
      <c r="B371" s="297" t="s">
        <v>377</v>
      </c>
      <c r="C371" s="228">
        <v>0</v>
      </c>
      <c r="D371" s="228">
        <v>10000</v>
      </c>
      <c r="E371" s="228">
        <v>9163</v>
      </c>
      <c r="F371" s="228"/>
    </row>
    <row r="372" spans="1:6" ht="15.95" customHeight="1" x14ac:dyDescent="0.2">
      <c r="A372" s="296"/>
      <c r="B372" s="297" t="s">
        <v>378</v>
      </c>
      <c r="C372" s="228">
        <v>0</v>
      </c>
      <c r="D372" s="228">
        <v>0</v>
      </c>
      <c r="E372" s="228">
        <v>1623.95</v>
      </c>
      <c r="F372" s="228"/>
    </row>
    <row r="373" spans="1:6" ht="15.95" customHeight="1" x14ac:dyDescent="0.2">
      <c r="A373" s="296"/>
      <c r="B373" s="297" t="s">
        <v>379</v>
      </c>
      <c r="C373" s="228">
        <v>1200000</v>
      </c>
      <c r="D373" s="228">
        <v>1200000</v>
      </c>
      <c r="E373" s="228">
        <v>1127154</v>
      </c>
      <c r="F373" s="228"/>
    </row>
    <row r="374" spans="1:6" ht="15.95" customHeight="1" x14ac:dyDescent="0.2">
      <c r="A374" s="296"/>
      <c r="B374" s="297" t="s">
        <v>380</v>
      </c>
      <c r="C374" s="228">
        <v>5425000</v>
      </c>
      <c r="D374" s="228">
        <v>5425000</v>
      </c>
      <c r="E374" s="228">
        <v>5331981</v>
      </c>
      <c r="F374" s="228"/>
    </row>
    <row r="375" spans="1:6" ht="15.95" customHeight="1" x14ac:dyDescent="0.2">
      <c r="A375" s="296"/>
      <c r="B375" s="297" t="s">
        <v>381</v>
      </c>
      <c r="C375" s="228">
        <v>0</v>
      </c>
      <c r="D375" s="228">
        <v>1310000</v>
      </c>
      <c r="E375" s="228">
        <v>1297600</v>
      </c>
      <c r="F375" s="228"/>
    </row>
    <row r="376" spans="1:6" ht="15.95" customHeight="1" x14ac:dyDescent="0.2">
      <c r="A376" s="296"/>
      <c r="B376" s="297" t="s">
        <v>382</v>
      </c>
      <c r="C376" s="228">
        <v>550000</v>
      </c>
      <c r="D376" s="228">
        <v>550000</v>
      </c>
      <c r="E376" s="228">
        <v>13525</v>
      </c>
      <c r="F376" s="228"/>
    </row>
    <row r="377" spans="1:6" ht="15.95" customHeight="1" x14ac:dyDescent="0.2">
      <c r="A377" s="337"/>
      <c r="B377" s="297" t="s">
        <v>383</v>
      </c>
      <c r="C377" s="228">
        <v>0</v>
      </c>
      <c r="D377" s="228">
        <v>135000</v>
      </c>
      <c r="E377" s="228">
        <v>135000</v>
      </c>
      <c r="F377" s="228"/>
    </row>
    <row r="378" spans="1:6" ht="15.95" customHeight="1" x14ac:dyDescent="0.2">
      <c r="A378" s="337"/>
      <c r="B378" s="297" t="s">
        <v>384</v>
      </c>
      <c r="C378" s="228">
        <v>0</v>
      </c>
      <c r="D378" s="228">
        <v>75000</v>
      </c>
      <c r="E378" s="228">
        <v>74733</v>
      </c>
      <c r="F378" s="231"/>
    </row>
    <row r="379" spans="1:6" ht="15.95" customHeight="1" x14ac:dyDescent="0.2">
      <c r="A379" s="337"/>
      <c r="B379" s="297" t="s">
        <v>385</v>
      </c>
      <c r="C379" s="228">
        <v>0</v>
      </c>
      <c r="D379" s="228">
        <v>144000</v>
      </c>
      <c r="E379" s="228">
        <v>143143</v>
      </c>
      <c r="F379" s="231"/>
    </row>
    <row r="380" spans="1:6" ht="15.95" customHeight="1" thickBot="1" x14ac:dyDescent="0.25">
      <c r="A380" s="332"/>
      <c r="B380" s="308" t="s">
        <v>386</v>
      </c>
      <c r="C380" s="201">
        <v>0</v>
      </c>
      <c r="D380" s="201">
        <v>150000</v>
      </c>
      <c r="E380" s="201">
        <v>0</v>
      </c>
      <c r="F380" s="233"/>
    </row>
    <row r="381" spans="1:6" ht="15.95" customHeight="1" thickBot="1" x14ac:dyDescent="0.3">
      <c r="A381" s="292">
        <v>2321</v>
      </c>
      <c r="B381" s="293" t="s">
        <v>387</v>
      </c>
      <c r="C381" s="251">
        <f>SUM(C382:C389)</f>
        <v>984000</v>
      </c>
      <c r="D381" s="251">
        <f>SUM(D382:D389)</f>
        <v>1827000</v>
      </c>
      <c r="E381" s="251">
        <f>SUM(E382:E389)</f>
        <v>572943.14000000013</v>
      </c>
      <c r="F381" s="294">
        <f>SUM(E381/D381*100)</f>
        <v>31.359777777777786</v>
      </c>
    </row>
    <row r="382" spans="1:6" ht="15.95" customHeight="1" x14ac:dyDescent="0.2">
      <c r="A382" s="282"/>
      <c r="B382" s="283" t="s">
        <v>388</v>
      </c>
      <c r="C382" s="243">
        <v>54000</v>
      </c>
      <c r="D382" s="243">
        <v>54000</v>
      </c>
      <c r="E382" s="243">
        <v>53984.7</v>
      </c>
      <c r="F382" s="243"/>
    </row>
    <row r="383" spans="1:6" ht="15.6" customHeight="1" x14ac:dyDescent="0.2">
      <c r="A383" s="296"/>
      <c r="B383" s="285" t="s">
        <v>389</v>
      </c>
      <c r="C383" s="228">
        <v>930000</v>
      </c>
      <c r="D383" s="228">
        <v>930000</v>
      </c>
      <c r="E383" s="228">
        <v>0</v>
      </c>
      <c r="F383" s="228"/>
    </row>
    <row r="384" spans="1:6" ht="15.6" customHeight="1" x14ac:dyDescent="0.2">
      <c r="A384" s="284"/>
      <c r="B384" s="285" t="s">
        <v>390</v>
      </c>
      <c r="C384" s="231">
        <v>0</v>
      </c>
      <c r="D384" s="231">
        <v>100000</v>
      </c>
      <c r="E384" s="231">
        <v>100000</v>
      </c>
      <c r="F384" s="231"/>
    </row>
    <row r="385" spans="1:6" ht="15.95" customHeight="1" x14ac:dyDescent="0.2">
      <c r="A385" s="284"/>
      <c r="B385" s="285" t="s">
        <v>391</v>
      </c>
      <c r="C385" s="231">
        <v>0</v>
      </c>
      <c r="D385" s="231">
        <v>97000</v>
      </c>
      <c r="E385" s="231">
        <v>96751.6</v>
      </c>
      <c r="F385" s="231"/>
    </row>
    <row r="386" spans="1:6" ht="15.95" customHeight="1" x14ac:dyDescent="0.2">
      <c r="A386" s="284"/>
      <c r="B386" s="285" t="s">
        <v>392</v>
      </c>
      <c r="C386" s="231">
        <v>0</v>
      </c>
      <c r="D386" s="231">
        <v>50000</v>
      </c>
      <c r="E386" s="231">
        <v>0</v>
      </c>
      <c r="F386" s="231"/>
    </row>
    <row r="387" spans="1:6" ht="15.95" customHeight="1" x14ac:dyDescent="0.2">
      <c r="A387" s="284"/>
      <c r="B387" s="285" t="s">
        <v>393</v>
      </c>
      <c r="C387" s="231">
        <v>0</v>
      </c>
      <c r="D387" s="231">
        <v>250000</v>
      </c>
      <c r="E387" s="231">
        <v>0</v>
      </c>
      <c r="F387" s="231"/>
    </row>
    <row r="388" spans="1:6" ht="15.95" customHeight="1" x14ac:dyDescent="0.2">
      <c r="A388" s="284"/>
      <c r="B388" s="285" t="s">
        <v>394</v>
      </c>
      <c r="C388" s="231">
        <v>0</v>
      </c>
      <c r="D388" s="231">
        <v>0</v>
      </c>
      <c r="E388" s="231">
        <v>15914.31</v>
      </c>
      <c r="F388" s="231"/>
    </row>
    <row r="389" spans="1:6" ht="15.95" customHeight="1" thickBot="1" x14ac:dyDescent="0.25">
      <c r="A389" s="296"/>
      <c r="B389" s="297" t="s">
        <v>395</v>
      </c>
      <c r="C389" s="228">
        <v>0</v>
      </c>
      <c r="D389" s="228">
        <v>346000</v>
      </c>
      <c r="E389" s="228">
        <v>306292.53000000003</v>
      </c>
      <c r="F389" s="228"/>
    </row>
    <row r="390" spans="1:6" ht="15.95" customHeight="1" thickBot="1" x14ac:dyDescent="0.3">
      <c r="A390" s="292">
        <v>2322</v>
      </c>
      <c r="B390" s="293" t="s">
        <v>396</v>
      </c>
      <c r="C390" s="251">
        <f>SUM(C391)</f>
        <v>20000</v>
      </c>
      <c r="D390" s="251">
        <f>SUM(D391)</f>
        <v>20000</v>
      </c>
      <c r="E390" s="251">
        <f>SUM(E391)</f>
        <v>0</v>
      </c>
      <c r="F390" s="294">
        <f>SUM(E390/D390*100)</f>
        <v>0</v>
      </c>
    </row>
    <row r="391" spans="1:6" ht="15.95" customHeight="1" thickBot="1" x14ac:dyDescent="0.25">
      <c r="A391" s="307"/>
      <c r="B391" s="308" t="s">
        <v>397</v>
      </c>
      <c r="C391" s="201">
        <v>20000</v>
      </c>
      <c r="D391" s="201">
        <v>20000</v>
      </c>
      <c r="E391" s="201">
        <v>0</v>
      </c>
      <c r="F391" s="201"/>
    </row>
    <row r="392" spans="1:6" ht="15.95" customHeight="1" thickBot="1" x14ac:dyDescent="0.3">
      <c r="A392" s="292">
        <v>2333</v>
      </c>
      <c r="B392" s="293" t="s">
        <v>398</v>
      </c>
      <c r="C392" s="251">
        <f>SUM(C393:C394)</f>
        <v>400000</v>
      </c>
      <c r="D392" s="251">
        <f>SUM(D393:D394)</f>
        <v>570000</v>
      </c>
      <c r="E392" s="251">
        <f>SUM(E393:E394)</f>
        <v>393454.64</v>
      </c>
      <c r="F392" s="294">
        <f>SUM(E392/D392*100)</f>
        <v>69.027129824561399</v>
      </c>
    </row>
    <row r="393" spans="1:6" ht="15.95" customHeight="1" x14ac:dyDescent="0.2">
      <c r="A393" s="282"/>
      <c r="B393" s="283" t="s">
        <v>399</v>
      </c>
      <c r="C393" s="243">
        <v>200000</v>
      </c>
      <c r="D393" s="243">
        <v>200000</v>
      </c>
      <c r="E393" s="243">
        <v>338579.14</v>
      </c>
      <c r="F393" s="243"/>
    </row>
    <row r="394" spans="1:6" ht="15.95" customHeight="1" thickBot="1" x14ac:dyDescent="0.25">
      <c r="A394" s="296"/>
      <c r="B394" s="297" t="s">
        <v>400</v>
      </c>
      <c r="C394" s="228">
        <v>200000</v>
      </c>
      <c r="D394" s="228">
        <v>370000</v>
      </c>
      <c r="E394" s="228">
        <v>54875.5</v>
      </c>
      <c r="F394" s="228"/>
    </row>
    <row r="395" spans="1:6" ht="15.95" customHeight="1" thickBot="1" x14ac:dyDescent="0.3">
      <c r="A395" s="292">
        <v>2341</v>
      </c>
      <c r="B395" s="293" t="s">
        <v>401</v>
      </c>
      <c r="C395" s="251">
        <f>SUM(C396:C397)</f>
        <v>850000</v>
      </c>
      <c r="D395" s="251">
        <f>SUM(D396:D397)</f>
        <v>850000</v>
      </c>
      <c r="E395" s="251">
        <f>SUM(E396:E397)</f>
        <v>0</v>
      </c>
      <c r="F395" s="294">
        <f>SUM(E395/D395*100)</f>
        <v>0</v>
      </c>
    </row>
    <row r="396" spans="1:6" ht="15.95" customHeight="1" x14ac:dyDescent="0.2">
      <c r="A396" s="338"/>
      <c r="B396" s="339" t="s">
        <v>402</v>
      </c>
      <c r="C396" s="340">
        <v>150000</v>
      </c>
      <c r="D396" s="340">
        <v>150000</v>
      </c>
      <c r="E396" s="340">
        <v>0</v>
      </c>
      <c r="F396" s="322"/>
    </row>
    <row r="397" spans="1:6" ht="15.95" customHeight="1" thickBot="1" x14ac:dyDescent="0.25">
      <c r="A397" s="307"/>
      <c r="B397" s="308" t="s">
        <v>403</v>
      </c>
      <c r="C397" s="201">
        <v>700000</v>
      </c>
      <c r="D397" s="201">
        <v>700000</v>
      </c>
      <c r="E397" s="201">
        <v>0</v>
      </c>
      <c r="F397" s="201"/>
    </row>
    <row r="398" spans="1:6" ht="15.95" customHeight="1" thickBot="1" x14ac:dyDescent="0.3">
      <c r="A398" s="292">
        <v>3111</v>
      </c>
      <c r="B398" s="293" t="s">
        <v>111</v>
      </c>
      <c r="C398" s="251">
        <f t="shared" ref="C398:D398" si="6">SUM(C399:C406)</f>
        <v>8450000</v>
      </c>
      <c r="D398" s="251">
        <f t="shared" si="6"/>
        <v>9120000</v>
      </c>
      <c r="E398" s="251">
        <f>SUM(E399:E406)</f>
        <v>8953049.75</v>
      </c>
      <c r="F398" s="294">
        <f>SUM(E398/D398*100)</f>
        <v>98.169405153508777</v>
      </c>
    </row>
    <row r="399" spans="1:6" ht="15.95" customHeight="1" x14ac:dyDescent="0.2">
      <c r="A399" s="282"/>
      <c r="B399" s="283" t="s">
        <v>404</v>
      </c>
      <c r="C399" s="243">
        <v>4000000</v>
      </c>
      <c r="D399" s="243">
        <v>4000000</v>
      </c>
      <c r="E399" s="243">
        <v>4000000</v>
      </c>
      <c r="F399" s="243"/>
    </row>
    <row r="400" spans="1:6" ht="15.95" customHeight="1" x14ac:dyDescent="0.2">
      <c r="A400" s="296"/>
      <c r="B400" s="297" t="s">
        <v>405</v>
      </c>
      <c r="C400" s="228">
        <v>50000</v>
      </c>
      <c r="D400" s="228">
        <v>50000</v>
      </c>
      <c r="E400" s="228">
        <v>44926</v>
      </c>
      <c r="F400" s="228"/>
    </row>
    <row r="401" spans="1:6" ht="15.95" customHeight="1" x14ac:dyDescent="0.2">
      <c r="A401" s="296"/>
      <c r="B401" s="297" t="s">
        <v>406</v>
      </c>
      <c r="C401" s="228">
        <v>50000</v>
      </c>
      <c r="D401" s="228">
        <v>50000</v>
      </c>
      <c r="E401" s="228">
        <v>42713</v>
      </c>
      <c r="F401" s="228"/>
    </row>
    <row r="402" spans="1:6" ht="15.95" customHeight="1" x14ac:dyDescent="0.2">
      <c r="A402" s="296"/>
      <c r="B402" s="297" t="s">
        <v>407</v>
      </c>
      <c r="C402" s="228">
        <v>75000</v>
      </c>
      <c r="D402" s="228">
        <v>75000</v>
      </c>
      <c r="E402" s="228">
        <v>70521</v>
      </c>
      <c r="F402" s="228"/>
    </row>
    <row r="403" spans="1:6" ht="15.95" customHeight="1" x14ac:dyDescent="0.2">
      <c r="A403" s="296"/>
      <c r="B403" s="297" t="s">
        <v>408</v>
      </c>
      <c r="C403" s="228">
        <v>75000</v>
      </c>
      <c r="D403" s="228">
        <v>75000</v>
      </c>
      <c r="E403" s="228">
        <v>73016</v>
      </c>
      <c r="F403" s="228"/>
    </row>
    <row r="404" spans="1:6" ht="15.95" customHeight="1" x14ac:dyDescent="0.2">
      <c r="A404" s="296"/>
      <c r="B404" s="297" t="s">
        <v>409</v>
      </c>
      <c r="C404" s="228">
        <v>4200000</v>
      </c>
      <c r="D404" s="228">
        <v>4147000</v>
      </c>
      <c r="E404" s="228">
        <v>4018900.05</v>
      </c>
      <c r="F404" s="228"/>
    </row>
    <row r="405" spans="1:6" ht="15.95" customHeight="1" x14ac:dyDescent="0.2">
      <c r="A405" s="296"/>
      <c r="B405" s="297" t="s">
        <v>410</v>
      </c>
      <c r="C405" s="228">
        <v>0</v>
      </c>
      <c r="D405" s="228">
        <v>20000</v>
      </c>
      <c r="E405" s="228">
        <v>0</v>
      </c>
      <c r="F405" s="228"/>
    </row>
    <row r="406" spans="1:6" ht="15.95" customHeight="1" thickBot="1" x14ac:dyDescent="0.25">
      <c r="A406" s="298"/>
      <c r="B406" s="299" t="s">
        <v>411</v>
      </c>
      <c r="C406" s="233">
        <v>0</v>
      </c>
      <c r="D406" s="233">
        <v>703000</v>
      </c>
      <c r="E406" s="233">
        <v>702973.7</v>
      </c>
      <c r="F406" s="233"/>
    </row>
    <row r="407" spans="1:6" ht="15.95" customHeight="1" thickBot="1" x14ac:dyDescent="0.3">
      <c r="A407" s="300">
        <v>3113</v>
      </c>
      <c r="B407" s="301" t="s">
        <v>412</v>
      </c>
      <c r="C407" s="255">
        <f>SUM(C408:C441)</f>
        <v>35927000</v>
      </c>
      <c r="D407" s="255">
        <f>SUM(D408:D441)</f>
        <v>39092566.079999998</v>
      </c>
      <c r="E407" s="255">
        <f>SUM(E408:E441)</f>
        <v>35819649.140000008</v>
      </c>
      <c r="F407" s="302">
        <f>SUM(E407/D407*100)</f>
        <v>91.62777666397696</v>
      </c>
    </row>
    <row r="408" spans="1:6" ht="15.95" customHeight="1" x14ac:dyDescent="0.2">
      <c r="A408" s="296"/>
      <c r="B408" s="297" t="s">
        <v>413</v>
      </c>
      <c r="C408" s="228">
        <v>3700000</v>
      </c>
      <c r="D408" s="228">
        <v>3700000</v>
      </c>
      <c r="E408" s="228">
        <v>3700000</v>
      </c>
      <c r="F408" s="228"/>
    </row>
    <row r="409" spans="1:6" ht="15.95" customHeight="1" x14ac:dyDescent="0.2">
      <c r="A409" s="296"/>
      <c r="B409" s="297" t="s">
        <v>414</v>
      </c>
      <c r="C409" s="228">
        <v>0</v>
      </c>
      <c r="D409" s="228">
        <v>88371.18</v>
      </c>
      <c r="E409" s="228">
        <v>88371.18</v>
      </c>
      <c r="F409" s="228"/>
    </row>
    <row r="410" spans="1:6" ht="15.95" customHeight="1" x14ac:dyDescent="0.2">
      <c r="A410" s="296"/>
      <c r="B410" s="297" t="s">
        <v>415</v>
      </c>
      <c r="C410" s="228">
        <v>0</v>
      </c>
      <c r="D410" s="228">
        <v>137980.9</v>
      </c>
      <c r="E410" s="228">
        <v>137980.9</v>
      </c>
      <c r="F410" s="228"/>
    </row>
    <row r="411" spans="1:6" ht="15.95" customHeight="1" x14ac:dyDescent="0.2">
      <c r="A411" s="296"/>
      <c r="B411" s="297" t="s">
        <v>416</v>
      </c>
      <c r="C411" s="228">
        <v>10000</v>
      </c>
      <c r="D411" s="228">
        <v>10000</v>
      </c>
      <c r="E411" s="228">
        <v>10000</v>
      </c>
      <c r="F411" s="228"/>
    </row>
    <row r="412" spans="1:6" ht="15.95" customHeight="1" x14ac:dyDescent="0.2">
      <c r="A412" s="296"/>
      <c r="B412" s="297" t="s">
        <v>417</v>
      </c>
      <c r="C412" s="228">
        <v>950000</v>
      </c>
      <c r="D412" s="228">
        <v>950000</v>
      </c>
      <c r="E412" s="228">
        <v>989719.5</v>
      </c>
      <c r="F412" s="228"/>
    </row>
    <row r="413" spans="1:6" ht="15.95" customHeight="1" x14ac:dyDescent="0.2">
      <c r="A413" s="341"/>
      <c r="B413" s="297" t="s">
        <v>418</v>
      </c>
      <c r="C413" s="228">
        <v>0</v>
      </c>
      <c r="D413" s="228">
        <v>1750000</v>
      </c>
      <c r="E413" s="228">
        <v>0</v>
      </c>
      <c r="F413" s="228"/>
    </row>
    <row r="414" spans="1:6" ht="15.95" customHeight="1" x14ac:dyDescent="0.2">
      <c r="A414" s="341"/>
      <c r="B414" s="297" t="s">
        <v>419</v>
      </c>
      <c r="C414" s="228">
        <v>18000000</v>
      </c>
      <c r="D414" s="228">
        <v>18000000</v>
      </c>
      <c r="E414" s="228">
        <v>17683059.600000001</v>
      </c>
      <c r="F414" s="228"/>
    </row>
    <row r="415" spans="1:6" ht="15.95" customHeight="1" x14ac:dyDescent="0.2">
      <c r="A415" s="241"/>
      <c r="B415" s="297" t="s">
        <v>420</v>
      </c>
      <c r="C415" s="228">
        <v>55000</v>
      </c>
      <c r="D415" s="228">
        <v>55000</v>
      </c>
      <c r="E415" s="228">
        <v>56628</v>
      </c>
      <c r="F415" s="228"/>
    </row>
    <row r="416" spans="1:6" ht="15.95" customHeight="1" x14ac:dyDescent="0.2">
      <c r="A416" s="341"/>
      <c r="B416" s="297" t="s">
        <v>421</v>
      </c>
      <c r="C416" s="228">
        <v>80000</v>
      </c>
      <c r="D416" s="228">
        <v>80000</v>
      </c>
      <c r="E416" s="228">
        <v>79981</v>
      </c>
      <c r="F416" s="228"/>
    </row>
    <row r="417" spans="1:7" ht="15.95" customHeight="1" x14ac:dyDescent="0.2">
      <c r="A417" s="341"/>
      <c r="B417" s="297" t="s">
        <v>422</v>
      </c>
      <c r="C417" s="228">
        <v>0</v>
      </c>
      <c r="D417" s="228">
        <v>0</v>
      </c>
      <c r="E417" s="228">
        <v>5808</v>
      </c>
      <c r="F417" s="228"/>
    </row>
    <row r="418" spans="1:7" ht="15.95" customHeight="1" x14ac:dyDescent="0.2">
      <c r="A418" s="296"/>
      <c r="B418" s="297" t="s">
        <v>423</v>
      </c>
      <c r="C418" s="228">
        <v>200000</v>
      </c>
      <c r="D418" s="228">
        <v>200000</v>
      </c>
      <c r="E418" s="228">
        <v>140472.53</v>
      </c>
      <c r="F418" s="228"/>
    </row>
    <row r="419" spans="1:7" ht="15.95" customHeight="1" x14ac:dyDescent="0.2">
      <c r="A419" s="296"/>
      <c r="B419" s="297" t="s">
        <v>424</v>
      </c>
      <c r="C419" s="228">
        <v>520000</v>
      </c>
      <c r="D419" s="228">
        <v>520000</v>
      </c>
      <c r="E419" s="228">
        <v>520000</v>
      </c>
      <c r="F419" s="228"/>
    </row>
    <row r="420" spans="1:7" ht="15.95" customHeight="1" x14ac:dyDescent="0.2">
      <c r="A420" s="296"/>
      <c r="B420" s="297" t="s">
        <v>425</v>
      </c>
      <c r="C420" s="228">
        <v>0</v>
      </c>
      <c r="D420" s="228">
        <v>486931</v>
      </c>
      <c r="E420" s="228">
        <v>486931</v>
      </c>
      <c r="F420" s="228"/>
    </row>
    <row r="421" spans="1:7" ht="15.95" customHeight="1" x14ac:dyDescent="0.2">
      <c r="A421" s="296"/>
      <c r="B421" s="297" t="s">
        <v>426</v>
      </c>
      <c r="C421" s="228">
        <v>0</v>
      </c>
      <c r="D421" s="228">
        <v>42000</v>
      </c>
      <c r="E421" s="228">
        <v>42000</v>
      </c>
      <c r="F421" s="228"/>
    </row>
    <row r="422" spans="1:7" ht="15.95" customHeight="1" x14ac:dyDescent="0.2">
      <c r="A422" s="296"/>
      <c r="B422" s="297" t="s">
        <v>427</v>
      </c>
      <c r="C422" s="228">
        <v>250000</v>
      </c>
      <c r="D422" s="228">
        <v>250000</v>
      </c>
      <c r="E422" s="228">
        <v>201963</v>
      </c>
      <c r="F422" s="228"/>
    </row>
    <row r="423" spans="1:7" ht="15.95" customHeight="1" x14ac:dyDescent="0.2">
      <c r="A423" s="296"/>
      <c r="B423" s="297" t="s">
        <v>428</v>
      </c>
      <c r="C423" s="228">
        <v>0</v>
      </c>
      <c r="D423" s="228">
        <v>230000</v>
      </c>
      <c r="E423" s="228">
        <v>219256.84</v>
      </c>
      <c r="F423" s="228"/>
    </row>
    <row r="424" spans="1:7" ht="15.95" customHeight="1" x14ac:dyDescent="0.2">
      <c r="A424" s="296"/>
      <c r="B424" s="297" t="s">
        <v>429</v>
      </c>
      <c r="C424" s="228">
        <v>1784000</v>
      </c>
      <c r="D424" s="228">
        <v>1784000</v>
      </c>
      <c r="E424" s="228">
        <v>1784000</v>
      </c>
      <c r="F424" s="228"/>
    </row>
    <row r="425" spans="1:7" ht="15.95" customHeight="1" x14ac:dyDescent="0.2">
      <c r="A425" s="296"/>
      <c r="B425" s="297" t="s">
        <v>430</v>
      </c>
      <c r="C425" s="228">
        <v>3580000</v>
      </c>
      <c r="D425" s="228">
        <v>3580000</v>
      </c>
      <c r="E425" s="228">
        <v>3580000</v>
      </c>
      <c r="F425" s="228"/>
    </row>
    <row r="426" spans="1:7" ht="15.95" customHeight="1" x14ac:dyDescent="0.2">
      <c r="A426" s="296"/>
      <c r="B426" s="297" t="s">
        <v>431</v>
      </c>
      <c r="C426" s="228">
        <v>0</v>
      </c>
      <c r="D426" s="228">
        <v>25410</v>
      </c>
      <c r="E426" s="228">
        <v>25410</v>
      </c>
      <c r="F426" s="228"/>
    </row>
    <row r="427" spans="1:7" ht="15.95" customHeight="1" x14ac:dyDescent="0.2">
      <c r="A427" s="296"/>
      <c r="B427" s="297" t="s">
        <v>432</v>
      </c>
      <c r="C427" s="228">
        <v>10000</v>
      </c>
      <c r="D427" s="228">
        <v>10000</v>
      </c>
      <c r="E427" s="228">
        <v>10000</v>
      </c>
      <c r="F427" s="228"/>
    </row>
    <row r="428" spans="1:7" ht="15.95" customHeight="1" x14ac:dyDescent="0.2">
      <c r="A428" s="296"/>
      <c r="B428" s="297" t="s">
        <v>433</v>
      </c>
      <c r="C428" s="228">
        <v>800000</v>
      </c>
      <c r="D428" s="228">
        <v>800000</v>
      </c>
      <c r="E428" s="228">
        <v>0</v>
      </c>
      <c r="F428" s="228"/>
    </row>
    <row r="429" spans="1:7" ht="15.95" customHeight="1" x14ac:dyDescent="0.2">
      <c r="A429" s="296"/>
      <c r="B429" s="297" t="s">
        <v>434</v>
      </c>
      <c r="C429" s="228">
        <v>470000</v>
      </c>
      <c r="D429" s="228">
        <v>470000</v>
      </c>
      <c r="E429" s="228">
        <v>425920</v>
      </c>
      <c r="F429" s="228"/>
    </row>
    <row r="430" spans="1:7" ht="15.95" customHeight="1" x14ac:dyDescent="0.2">
      <c r="A430" s="296"/>
      <c r="B430" s="297" t="s">
        <v>435</v>
      </c>
      <c r="C430" s="228">
        <v>1400000</v>
      </c>
      <c r="D430" s="228">
        <v>1400000</v>
      </c>
      <c r="E430" s="228">
        <v>1503865.1</v>
      </c>
      <c r="F430" s="228"/>
    </row>
    <row r="431" spans="1:7" ht="15.95" customHeight="1" x14ac:dyDescent="0.2">
      <c r="A431" s="296"/>
      <c r="B431" s="297" t="s">
        <v>436</v>
      </c>
      <c r="C431" s="228">
        <v>160000</v>
      </c>
      <c r="D431" s="228">
        <v>160000</v>
      </c>
      <c r="E431" s="228">
        <v>188971</v>
      </c>
      <c r="F431" s="228"/>
    </row>
    <row r="432" spans="1:7" ht="15.95" customHeight="1" x14ac:dyDescent="0.2">
      <c r="A432" s="296"/>
      <c r="B432" s="297" t="s">
        <v>437</v>
      </c>
      <c r="C432" s="228">
        <v>150000</v>
      </c>
      <c r="D432" s="228">
        <v>220000</v>
      </c>
      <c r="E432" s="228">
        <v>210479.5</v>
      </c>
      <c r="F432" s="228"/>
      <c r="G432" s="3" t="s">
        <v>438</v>
      </c>
    </row>
    <row r="433" spans="1:6" ht="15.95" customHeight="1" x14ac:dyDescent="0.2">
      <c r="A433" s="296"/>
      <c r="B433" s="297" t="s">
        <v>439</v>
      </c>
      <c r="C433" s="228">
        <v>0</v>
      </c>
      <c r="D433" s="228">
        <v>0</v>
      </c>
      <c r="E433" s="228">
        <v>33672</v>
      </c>
      <c r="F433" s="228"/>
    </row>
    <row r="434" spans="1:6" ht="15.95" customHeight="1" x14ac:dyDescent="0.2">
      <c r="A434" s="296"/>
      <c r="B434" s="297" t="s">
        <v>440</v>
      </c>
      <c r="C434" s="228">
        <v>0</v>
      </c>
      <c r="D434" s="228">
        <v>108000</v>
      </c>
      <c r="E434" s="228">
        <v>0</v>
      </c>
      <c r="F434" s="228"/>
    </row>
    <row r="435" spans="1:6" ht="15.95" customHeight="1" x14ac:dyDescent="0.2">
      <c r="A435" s="296"/>
      <c r="B435" s="297" t="s">
        <v>441</v>
      </c>
      <c r="C435" s="228">
        <v>3250000</v>
      </c>
      <c r="D435" s="228">
        <v>3250000</v>
      </c>
      <c r="E435" s="228">
        <v>3250000</v>
      </c>
      <c r="F435" s="228"/>
    </row>
    <row r="436" spans="1:6" ht="15.95" customHeight="1" x14ac:dyDescent="0.2">
      <c r="A436" s="296"/>
      <c r="B436" s="297" t="s">
        <v>442</v>
      </c>
      <c r="C436" s="228">
        <v>8000</v>
      </c>
      <c r="D436" s="228">
        <v>8000</v>
      </c>
      <c r="E436" s="228">
        <v>7999.99</v>
      </c>
      <c r="F436" s="228"/>
    </row>
    <row r="437" spans="1:6" ht="15.95" customHeight="1" x14ac:dyDescent="0.2">
      <c r="A437" s="296"/>
      <c r="B437" s="297" t="s">
        <v>443</v>
      </c>
      <c r="C437" s="228">
        <v>150000</v>
      </c>
      <c r="D437" s="228">
        <v>150000</v>
      </c>
      <c r="E437" s="228">
        <v>141570</v>
      </c>
      <c r="F437" s="228"/>
    </row>
    <row r="438" spans="1:6" ht="15.95" customHeight="1" x14ac:dyDescent="0.2">
      <c r="A438" s="296"/>
      <c r="B438" s="297" t="s">
        <v>444</v>
      </c>
      <c r="C438" s="228">
        <v>300000</v>
      </c>
      <c r="D438" s="228">
        <v>300000</v>
      </c>
      <c r="E438" s="228">
        <v>220590</v>
      </c>
      <c r="F438" s="228"/>
    </row>
    <row r="439" spans="1:6" ht="15.95" customHeight="1" x14ac:dyDescent="0.2">
      <c r="A439" s="296"/>
      <c r="B439" s="297" t="s">
        <v>445</v>
      </c>
      <c r="C439" s="228">
        <v>80000</v>
      </c>
      <c r="D439" s="228">
        <v>80000</v>
      </c>
      <c r="E439" s="228">
        <v>75000</v>
      </c>
      <c r="F439" s="228"/>
    </row>
    <row r="440" spans="1:6" ht="15.95" customHeight="1" x14ac:dyDescent="0.2">
      <c r="A440" s="284"/>
      <c r="B440" s="285" t="s">
        <v>446</v>
      </c>
      <c r="C440" s="231">
        <v>0</v>
      </c>
      <c r="D440" s="231">
        <v>226873</v>
      </c>
      <c r="E440" s="231">
        <v>0</v>
      </c>
      <c r="F440" s="231"/>
    </row>
    <row r="441" spans="1:6" ht="15.95" customHeight="1" thickBot="1" x14ac:dyDescent="0.25">
      <c r="A441" s="284"/>
      <c r="B441" s="285" t="s">
        <v>447</v>
      </c>
      <c r="C441" s="231">
        <v>20000</v>
      </c>
      <c r="D441" s="231">
        <v>20000</v>
      </c>
      <c r="E441" s="231">
        <v>0</v>
      </c>
      <c r="F441" s="231"/>
    </row>
    <row r="442" spans="1:6" ht="15.95" customHeight="1" thickBot="1" x14ac:dyDescent="0.3">
      <c r="A442" s="292">
        <v>3121</v>
      </c>
      <c r="B442" s="293" t="s">
        <v>448</v>
      </c>
      <c r="C442" s="251">
        <f>SUM(C443:C446)</f>
        <v>24000</v>
      </c>
      <c r="D442" s="251">
        <f>SUM(D443:D446)</f>
        <v>54000</v>
      </c>
      <c r="E442" s="251">
        <f>SUM(E443:E446)</f>
        <v>34000</v>
      </c>
      <c r="F442" s="294">
        <f>SUM(E442/D442*100)</f>
        <v>62.962962962962962</v>
      </c>
    </row>
    <row r="443" spans="1:6" ht="15.95" customHeight="1" x14ac:dyDescent="0.2">
      <c r="A443" s="333"/>
      <c r="B443" s="334" t="s">
        <v>449</v>
      </c>
      <c r="C443" s="335">
        <v>24000</v>
      </c>
      <c r="D443" s="335">
        <v>24000</v>
      </c>
      <c r="E443" s="335">
        <v>24000</v>
      </c>
      <c r="F443" s="335"/>
    </row>
    <row r="444" spans="1:6" ht="15.95" customHeight="1" x14ac:dyDescent="0.2">
      <c r="A444" s="307"/>
      <c r="B444" s="308" t="s">
        <v>450</v>
      </c>
      <c r="C444" s="201">
        <v>0</v>
      </c>
      <c r="D444" s="201">
        <v>5000</v>
      </c>
      <c r="E444" s="201">
        <v>5000</v>
      </c>
      <c r="F444" s="201"/>
    </row>
    <row r="445" spans="1:6" ht="15.95" customHeight="1" x14ac:dyDescent="0.2">
      <c r="A445" s="296"/>
      <c r="B445" s="297" t="s">
        <v>451</v>
      </c>
      <c r="C445" s="228">
        <v>0</v>
      </c>
      <c r="D445" s="228">
        <v>20000</v>
      </c>
      <c r="E445" s="228">
        <v>0</v>
      </c>
      <c r="F445" s="228"/>
    </row>
    <row r="446" spans="1:6" ht="15.95" customHeight="1" thickBot="1" x14ac:dyDescent="0.25">
      <c r="A446" s="298"/>
      <c r="B446" s="299" t="s">
        <v>452</v>
      </c>
      <c r="C446" s="233">
        <v>0</v>
      </c>
      <c r="D446" s="233">
        <v>5000</v>
      </c>
      <c r="E446" s="233">
        <v>5000</v>
      </c>
      <c r="F446" s="233"/>
    </row>
    <row r="447" spans="1:6" ht="15.95" customHeight="1" thickBot="1" x14ac:dyDescent="0.3">
      <c r="A447" s="292">
        <v>3122</v>
      </c>
      <c r="B447" s="293" t="s">
        <v>453</v>
      </c>
      <c r="C447" s="251">
        <f>SUM(C448)</f>
        <v>20000</v>
      </c>
      <c r="D447" s="251">
        <f>SUM(D448)</f>
        <v>20000</v>
      </c>
      <c r="E447" s="251">
        <f>SUM(E448)</f>
        <v>0</v>
      </c>
      <c r="F447" s="294">
        <f>SUM(E447/D447*100)</f>
        <v>0</v>
      </c>
    </row>
    <row r="448" spans="1:6" ht="15.95" customHeight="1" thickBot="1" x14ac:dyDescent="0.25">
      <c r="A448" s="307"/>
      <c r="B448" s="308" t="s">
        <v>454</v>
      </c>
      <c r="C448" s="201">
        <v>20000</v>
      </c>
      <c r="D448" s="201">
        <v>20000</v>
      </c>
      <c r="E448" s="201">
        <v>0</v>
      </c>
      <c r="F448" s="201"/>
    </row>
    <row r="449" spans="1:6" ht="15.95" customHeight="1" thickBot="1" x14ac:dyDescent="0.3">
      <c r="A449" s="292">
        <v>3141</v>
      </c>
      <c r="B449" s="293" t="s">
        <v>455</v>
      </c>
      <c r="C449" s="251">
        <f>SUM(C450:C450)</f>
        <v>950000</v>
      </c>
      <c r="D449" s="251">
        <f>SUM(D450:D450)</f>
        <v>1116000</v>
      </c>
      <c r="E449" s="251">
        <f>SUM(E450:E450)</f>
        <v>1115922.5</v>
      </c>
      <c r="F449" s="294">
        <f>SUM(E449/D449*100)</f>
        <v>99.993055555555557</v>
      </c>
    </row>
    <row r="450" spans="1:6" ht="15.95" customHeight="1" thickBot="1" x14ac:dyDescent="0.25">
      <c r="A450" s="282"/>
      <c r="B450" s="283" t="s">
        <v>456</v>
      </c>
      <c r="C450" s="243">
        <v>950000</v>
      </c>
      <c r="D450" s="243">
        <v>1116000</v>
      </c>
      <c r="E450" s="243">
        <v>1115922.5</v>
      </c>
      <c r="F450" s="243"/>
    </row>
    <row r="451" spans="1:6" ht="15.95" customHeight="1" thickBot="1" x14ac:dyDescent="0.3">
      <c r="A451" s="292">
        <v>3231</v>
      </c>
      <c r="B451" s="293" t="s">
        <v>457</v>
      </c>
      <c r="C451" s="251">
        <f>SUM(C452:C453)</f>
        <v>40000</v>
      </c>
      <c r="D451" s="251">
        <f>SUM(D452:D453)</f>
        <v>51486</v>
      </c>
      <c r="E451" s="251">
        <f>SUM(E452:E453)</f>
        <v>36486</v>
      </c>
      <c r="F451" s="294">
        <f>SUM(E451/D451*100)</f>
        <v>70.865866449131801</v>
      </c>
    </row>
    <row r="452" spans="1:6" ht="15.95" customHeight="1" x14ac:dyDescent="0.2">
      <c r="A452" s="64"/>
      <c r="B452" s="334" t="s">
        <v>458</v>
      </c>
      <c r="C452" s="335">
        <v>40000</v>
      </c>
      <c r="D452" s="335">
        <v>15000</v>
      </c>
      <c r="E452" s="335">
        <v>0</v>
      </c>
      <c r="F452" s="342"/>
    </row>
    <row r="453" spans="1:6" ht="15.95" customHeight="1" thickBot="1" x14ac:dyDescent="0.25">
      <c r="A453" s="343"/>
      <c r="B453" s="308" t="s">
        <v>459</v>
      </c>
      <c r="C453" s="201"/>
      <c r="D453" s="201">
        <v>36486</v>
      </c>
      <c r="E453" s="201">
        <v>36486</v>
      </c>
      <c r="F453" s="272"/>
    </row>
    <row r="454" spans="1:6" ht="15.95" customHeight="1" thickBot="1" x14ac:dyDescent="0.3">
      <c r="A454" s="292">
        <v>3313</v>
      </c>
      <c r="B454" s="293" t="s">
        <v>460</v>
      </c>
      <c r="C454" s="251">
        <f>SUM(C455)</f>
        <v>0</v>
      </c>
      <c r="D454" s="251">
        <f>SUM(D455)</f>
        <v>67000</v>
      </c>
      <c r="E454" s="251">
        <f>SUM(E455)</f>
        <v>52940</v>
      </c>
      <c r="F454" s="294">
        <f>SUM(E454/D454*100)</f>
        <v>79.014925373134332</v>
      </c>
    </row>
    <row r="455" spans="1:6" ht="15.95" customHeight="1" thickBot="1" x14ac:dyDescent="0.25">
      <c r="A455" s="116"/>
      <c r="B455" s="200" t="s">
        <v>461</v>
      </c>
      <c r="C455" s="201">
        <v>0</v>
      </c>
      <c r="D455" s="201">
        <v>67000</v>
      </c>
      <c r="E455" s="201">
        <v>52940</v>
      </c>
      <c r="F455" s="272"/>
    </row>
    <row r="456" spans="1:6" ht="15.6" customHeight="1" thickBot="1" x14ac:dyDescent="0.3">
      <c r="A456" s="292">
        <v>3314</v>
      </c>
      <c r="B456" s="293" t="s">
        <v>122</v>
      </c>
      <c r="C456" s="251">
        <f>SUM(C457:C461)</f>
        <v>3997000</v>
      </c>
      <c r="D456" s="251">
        <f>SUM(D457:D461)</f>
        <v>4236320</v>
      </c>
      <c r="E456" s="251">
        <f>SUM(E457:E461)</f>
        <v>4180573</v>
      </c>
      <c r="F456" s="294">
        <f>SUM(E456/D456*100)</f>
        <v>98.684070136344744</v>
      </c>
    </row>
    <row r="457" spans="1:6" ht="15.95" customHeight="1" x14ac:dyDescent="0.2">
      <c r="A457" s="282"/>
      <c r="B457" s="283" t="s">
        <v>462</v>
      </c>
      <c r="C457" s="243">
        <v>3855000</v>
      </c>
      <c r="D457" s="243">
        <v>4030000</v>
      </c>
      <c r="E457" s="243">
        <v>4030000</v>
      </c>
      <c r="F457" s="243"/>
    </row>
    <row r="458" spans="1:6" ht="15.95" customHeight="1" x14ac:dyDescent="0.2">
      <c r="A458" s="282"/>
      <c r="B458" s="283" t="s">
        <v>463</v>
      </c>
      <c r="C458" s="243">
        <v>0</v>
      </c>
      <c r="D458" s="243">
        <v>64320</v>
      </c>
      <c r="E458" s="243">
        <v>64320</v>
      </c>
      <c r="F458" s="243"/>
    </row>
    <row r="459" spans="1:6" ht="15.95" customHeight="1" x14ac:dyDescent="0.2">
      <c r="A459" s="282"/>
      <c r="B459" s="297" t="s">
        <v>464</v>
      </c>
      <c r="C459" s="243">
        <v>20000</v>
      </c>
      <c r="D459" s="243">
        <v>20000</v>
      </c>
      <c r="E459" s="243">
        <v>8253</v>
      </c>
      <c r="F459" s="243"/>
    </row>
    <row r="460" spans="1:6" ht="15.95" customHeight="1" x14ac:dyDescent="0.2">
      <c r="A460" s="282"/>
      <c r="B460" s="283" t="s">
        <v>465</v>
      </c>
      <c r="C460" s="243">
        <v>72000</v>
      </c>
      <c r="D460" s="243">
        <v>72000</v>
      </c>
      <c r="E460" s="243">
        <v>78000</v>
      </c>
      <c r="F460" s="243"/>
    </row>
    <row r="461" spans="1:6" ht="15.95" customHeight="1" thickBot="1" x14ac:dyDescent="0.25">
      <c r="A461" s="282"/>
      <c r="B461" s="283" t="s">
        <v>466</v>
      </c>
      <c r="C461" s="243">
        <v>50000</v>
      </c>
      <c r="D461" s="243">
        <v>50000</v>
      </c>
      <c r="E461" s="243">
        <v>0</v>
      </c>
      <c r="F461" s="243"/>
    </row>
    <row r="462" spans="1:6" ht="15.95" customHeight="1" thickBot="1" x14ac:dyDescent="0.3">
      <c r="A462" s="292">
        <v>3315</v>
      </c>
      <c r="B462" s="293" t="s">
        <v>467</v>
      </c>
      <c r="C462" s="251">
        <f>SUM(C463:C463)</f>
        <v>4571000</v>
      </c>
      <c r="D462" s="251">
        <f>SUM(D463:D463)</f>
        <v>4571000</v>
      </c>
      <c r="E462" s="251">
        <f>SUM(E463:E463)</f>
        <v>4571000</v>
      </c>
      <c r="F462" s="294">
        <f>SUM(E462/D462*100)</f>
        <v>100</v>
      </c>
    </row>
    <row r="463" spans="1:6" ht="15.95" customHeight="1" thickBot="1" x14ac:dyDescent="0.25">
      <c r="A463" s="333"/>
      <c r="B463" s="334" t="s">
        <v>468</v>
      </c>
      <c r="C463" s="335">
        <v>4571000</v>
      </c>
      <c r="D463" s="335">
        <v>4571000</v>
      </c>
      <c r="E463" s="335">
        <v>4571000</v>
      </c>
      <c r="F463" s="335"/>
    </row>
    <row r="464" spans="1:6" ht="15.95" customHeight="1" thickBot="1" x14ac:dyDescent="0.3">
      <c r="A464" s="292">
        <v>3316</v>
      </c>
      <c r="B464" s="293" t="s">
        <v>469</v>
      </c>
      <c r="C464" s="251">
        <f>SUM(C465:C466)</f>
        <v>40000</v>
      </c>
      <c r="D464" s="251">
        <f>SUM(D465:D466)</f>
        <v>135000</v>
      </c>
      <c r="E464" s="251">
        <f>SUM(E465:E466)</f>
        <v>124864.45999999999</v>
      </c>
      <c r="F464" s="294">
        <f>SUM(E464/D464*100)</f>
        <v>92.492192592592588</v>
      </c>
    </row>
    <row r="465" spans="1:6" ht="15.95" customHeight="1" x14ac:dyDescent="0.2">
      <c r="A465" s="344"/>
      <c r="B465" s="345" t="s">
        <v>470</v>
      </c>
      <c r="C465" s="346">
        <v>40000</v>
      </c>
      <c r="D465" s="346">
        <v>40000</v>
      </c>
      <c r="E465" s="346">
        <v>34964.46</v>
      </c>
      <c r="F465" s="346"/>
    </row>
    <row r="466" spans="1:6" ht="15.95" customHeight="1" thickBot="1" x14ac:dyDescent="0.25">
      <c r="A466" s="347"/>
      <c r="B466" s="299" t="s">
        <v>471</v>
      </c>
      <c r="C466" s="233">
        <v>0</v>
      </c>
      <c r="D466" s="233">
        <v>95000</v>
      </c>
      <c r="E466" s="233">
        <v>89900</v>
      </c>
      <c r="F466" s="233"/>
    </row>
    <row r="467" spans="1:6" ht="15.95" customHeight="1" thickBot="1" x14ac:dyDescent="0.3">
      <c r="A467" s="292">
        <v>3319</v>
      </c>
      <c r="B467" s="293" t="s">
        <v>120</v>
      </c>
      <c r="C467" s="251">
        <f>SUM(C468:C473)</f>
        <v>510000</v>
      </c>
      <c r="D467" s="251">
        <f>SUM(D468:D473)</f>
        <v>440000</v>
      </c>
      <c r="E467" s="251">
        <f>SUM(E468:E473)</f>
        <v>359144</v>
      </c>
      <c r="F467" s="294">
        <f>SUM(E467/D467*100)</f>
        <v>81.623636363636365</v>
      </c>
    </row>
    <row r="468" spans="1:6" ht="15.95" customHeight="1" x14ac:dyDescent="0.2">
      <c r="A468" s="282"/>
      <c r="B468" s="283" t="s">
        <v>472</v>
      </c>
      <c r="C468" s="243">
        <v>60000</v>
      </c>
      <c r="D468" s="243">
        <v>60000</v>
      </c>
      <c r="E468" s="243">
        <v>52000</v>
      </c>
      <c r="F468" s="243"/>
    </row>
    <row r="469" spans="1:6" ht="15.95" customHeight="1" x14ac:dyDescent="0.2">
      <c r="A469" s="296"/>
      <c r="B469" s="297" t="s">
        <v>473</v>
      </c>
      <c r="C469" s="228">
        <v>50000</v>
      </c>
      <c r="D469" s="228">
        <v>50000</v>
      </c>
      <c r="E469" s="228">
        <v>46300</v>
      </c>
      <c r="F469" s="228"/>
    </row>
    <row r="470" spans="1:6" ht="15.95" customHeight="1" x14ac:dyDescent="0.2">
      <c r="A470" s="296"/>
      <c r="B470" s="297" t="s">
        <v>474</v>
      </c>
      <c r="C470" s="228">
        <v>50000</v>
      </c>
      <c r="D470" s="228">
        <v>50000</v>
      </c>
      <c r="E470" s="228">
        <v>30000</v>
      </c>
      <c r="F470" s="228"/>
    </row>
    <row r="471" spans="1:6" ht="15.95" customHeight="1" x14ac:dyDescent="0.2">
      <c r="A471" s="296"/>
      <c r="B471" s="297" t="s">
        <v>475</v>
      </c>
      <c r="C471" s="228">
        <v>90000</v>
      </c>
      <c r="D471" s="228">
        <v>20000</v>
      </c>
      <c r="E471" s="228">
        <v>0</v>
      </c>
      <c r="F471" s="228"/>
    </row>
    <row r="472" spans="1:6" ht="15.95" customHeight="1" x14ac:dyDescent="0.2">
      <c r="A472" s="296"/>
      <c r="B472" s="297" t="s">
        <v>476</v>
      </c>
      <c r="C472" s="228">
        <v>70000</v>
      </c>
      <c r="D472" s="228">
        <v>70000</v>
      </c>
      <c r="E472" s="228">
        <v>66078</v>
      </c>
      <c r="F472" s="228"/>
    </row>
    <row r="473" spans="1:6" ht="15.95" customHeight="1" thickBot="1" x14ac:dyDescent="0.25">
      <c r="A473" s="284"/>
      <c r="B473" s="285" t="s">
        <v>477</v>
      </c>
      <c r="C473" s="231">
        <v>190000</v>
      </c>
      <c r="D473" s="231">
        <v>190000</v>
      </c>
      <c r="E473" s="231">
        <v>164766</v>
      </c>
      <c r="F473" s="231"/>
    </row>
    <row r="474" spans="1:6" ht="15.95" customHeight="1" thickBot="1" x14ac:dyDescent="0.3">
      <c r="A474" s="292">
        <v>3322</v>
      </c>
      <c r="B474" s="293" t="s">
        <v>478</v>
      </c>
      <c r="C474" s="251">
        <f>SUM(C475:C481)</f>
        <v>500000</v>
      </c>
      <c r="D474" s="251">
        <f>SUM(D475:D481)</f>
        <v>2063000</v>
      </c>
      <c r="E474" s="251">
        <f>SUM(E475:E481)</f>
        <v>1722492.32</v>
      </c>
      <c r="F474" s="294">
        <f>SUM(E474/D474*100)</f>
        <v>83.494538051381483</v>
      </c>
    </row>
    <row r="475" spans="1:6" ht="15.95" customHeight="1" x14ac:dyDescent="0.25">
      <c r="A475" s="303"/>
      <c r="B475" s="320" t="s">
        <v>479</v>
      </c>
      <c r="C475" s="261">
        <v>500000</v>
      </c>
      <c r="D475" s="261">
        <v>377036</v>
      </c>
      <c r="E475" s="261">
        <v>0</v>
      </c>
      <c r="F475" s="177"/>
    </row>
    <row r="476" spans="1:6" ht="15.95" customHeight="1" x14ac:dyDescent="0.25">
      <c r="A476" s="303"/>
      <c r="B476" s="320" t="s">
        <v>480</v>
      </c>
      <c r="C476" s="261">
        <v>0</v>
      </c>
      <c r="D476" s="261">
        <v>90000</v>
      </c>
      <c r="E476" s="261">
        <v>180000</v>
      </c>
      <c r="F476" s="177"/>
    </row>
    <row r="477" spans="1:6" ht="15.95" customHeight="1" x14ac:dyDescent="0.25">
      <c r="A477" s="303"/>
      <c r="B477" s="320" t="s">
        <v>481</v>
      </c>
      <c r="C477" s="261">
        <v>0</v>
      </c>
      <c r="D477" s="261">
        <v>87958</v>
      </c>
      <c r="E477" s="261">
        <v>87958</v>
      </c>
      <c r="F477" s="177"/>
    </row>
    <row r="478" spans="1:6" ht="15.95" customHeight="1" x14ac:dyDescent="0.25">
      <c r="A478" s="303"/>
      <c r="B478" s="320" t="s">
        <v>482</v>
      </c>
      <c r="C478" s="261">
        <v>0</v>
      </c>
      <c r="D478" s="261">
        <v>439000</v>
      </c>
      <c r="E478" s="261">
        <v>439000</v>
      </c>
      <c r="F478" s="177"/>
    </row>
    <row r="479" spans="1:6" ht="15.95" customHeight="1" x14ac:dyDescent="0.25">
      <c r="A479" s="303"/>
      <c r="B479" s="320" t="s">
        <v>483</v>
      </c>
      <c r="C479" s="261">
        <v>0</v>
      </c>
      <c r="D479" s="261">
        <v>135006</v>
      </c>
      <c r="E479" s="261">
        <v>135006</v>
      </c>
      <c r="F479" s="177"/>
    </row>
    <row r="480" spans="1:6" ht="15.95" customHeight="1" x14ac:dyDescent="0.25">
      <c r="A480" s="303"/>
      <c r="B480" s="320" t="s">
        <v>484</v>
      </c>
      <c r="C480" s="261">
        <v>0</v>
      </c>
      <c r="D480" s="261">
        <v>634000</v>
      </c>
      <c r="E480" s="261">
        <v>634000</v>
      </c>
      <c r="F480" s="177"/>
    </row>
    <row r="481" spans="1:6" ht="15.95" customHeight="1" thickBot="1" x14ac:dyDescent="0.3">
      <c r="A481" s="348"/>
      <c r="B481" s="349" t="s">
        <v>485</v>
      </c>
      <c r="C481" s="350">
        <v>0</v>
      </c>
      <c r="D481" s="350">
        <v>300000</v>
      </c>
      <c r="E481" s="350">
        <v>246528.32</v>
      </c>
      <c r="F481" s="164"/>
    </row>
    <row r="482" spans="1:6" ht="15.95" customHeight="1" thickBot="1" x14ac:dyDescent="0.3">
      <c r="A482" s="292">
        <v>3326</v>
      </c>
      <c r="B482" s="293" t="s">
        <v>486</v>
      </c>
      <c r="C482" s="251">
        <f>SUM(C483:C485)</f>
        <v>0</v>
      </c>
      <c r="D482" s="251">
        <f>SUM(D483:D485)</f>
        <v>1714000</v>
      </c>
      <c r="E482" s="251">
        <f>SUM(E483:E485)</f>
        <v>1623731.43</v>
      </c>
      <c r="F482" s="294">
        <f>SUM(E482/D482*100)</f>
        <v>94.733455659276544</v>
      </c>
    </row>
    <row r="483" spans="1:6" ht="15.95" customHeight="1" x14ac:dyDescent="0.25">
      <c r="A483" s="303"/>
      <c r="B483" s="320" t="s">
        <v>487</v>
      </c>
      <c r="C483" s="261">
        <v>0</v>
      </c>
      <c r="D483" s="261">
        <v>1464000</v>
      </c>
      <c r="E483" s="261">
        <v>1384959.43</v>
      </c>
      <c r="F483" s="177"/>
    </row>
    <row r="484" spans="1:6" ht="15.95" customHeight="1" x14ac:dyDescent="0.25">
      <c r="A484" s="303"/>
      <c r="B484" s="320" t="s">
        <v>488</v>
      </c>
      <c r="C484" s="261">
        <v>0</v>
      </c>
      <c r="D484" s="261">
        <v>10000</v>
      </c>
      <c r="E484" s="261">
        <v>5000</v>
      </c>
      <c r="F484" s="177"/>
    </row>
    <row r="485" spans="1:6" ht="15.95" customHeight="1" thickBot="1" x14ac:dyDescent="0.3">
      <c r="A485" s="303"/>
      <c r="B485" s="320" t="s">
        <v>489</v>
      </c>
      <c r="C485" s="261">
        <v>0</v>
      </c>
      <c r="D485" s="261">
        <v>240000</v>
      </c>
      <c r="E485" s="261">
        <v>233772</v>
      </c>
      <c r="F485" s="177"/>
    </row>
    <row r="486" spans="1:6" ht="15.95" customHeight="1" thickBot="1" x14ac:dyDescent="0.3">
      <c r="A486" s="292">
        <v>3330</v>
      </c>
      <c r="B486" s="293" t="s">
        <v>490</v>
      </c>
      <c r="C486" s="251">
        <f>SUM(C487)</f>
        <v>0</v>
      </c>
      <c r="D486" s="251">
        <f>SUM(D487:D488)</f>
        <v>300000</v>
      </c>
      <c r="E486" s="251">
        <f>SUM(E487:E488)</f>
        <v>300000</v>
      </c>
      <c r="F486" s="351">
        <f>SUM(E486/D486*100)</f>
        <v>100</v>
      </c>
    </row>
    <row r="487" spans="1:6" ht="15.95" customHeight="1" x14ac:dyDescent="0.2">
      <c r="A487" s="282"/>
      <c r="B487" s="283" t="s">
        <v>491</v>
      </c>
      <c r="C487" s="243">
        <v>0</v>
      </c>
      <c r="D487" s="243">
        <v>250000</v>
      </c>
      <c r="E487" s="243">
        <v>250000</v>
      </c>
      <c r="F487" s="243"/>
    </row>
    <row r="488" spans="1:6" ht="15.95" customHeight="1" thickBot="1" x14ac:dyDescent="0.25">
      <c r="A488" s="332"/>
      <c r="B488" s="308" t="s">
        <v>492</v>
      </c>
      <c r="C488" s="201">
        <v>0</v>
      </c>
      <c r="D488" s="201">
        <v>50000</v>
      </c>
      <c r="E488" s="201">
        <v>50000</v>
      </c>
      <c r="F488" s="233"/>
    </row>
    <row r="489" spans="1:6" ht="15.95" customHeight="1" thickBot="1" x14ac:dyDescent="0.3">
      <c r="A489" s="292">
        <v>3341</v>
      </c>
      <c r="B489" s="293" t="s">
        <v>493</v>
      </c>
      <c r="C489" s="251">
        <f>SUM(C490:C493)</f>
        <v>140000</v>
      </c>
      <c r="D489" s="251">
        <f>SUM(D490:D493)</f>
        <v>170000</v>
      </c>
      <c r="E489" s="251">
        <f>SUM(E490:E493)</f>
        <v>2000</v>
      </c>
      <c r="F489" s="294">
        <f>SUM(E489/D489*100)</f>
        <v>1.1764705882352942</v>
      </c>
    </row>
    <row r="490" spans="1:6" ht="15.95" customHeight="1" x14ac:dyDescent="0.25">
      <c r="A490" s="333"/>
      <c r="B490" s="334" t="s">
        <v>494</v>
      </c>
      <c r="C490" s="335">
        <v>60000</v>
      </c>
      <c r="D490" s="335">
        <v>60000</v>
      </c>
      <c r="E490" s="335">
        <v>0</v>
      </c>
      <c r="F490" s="257"/>
    </row>
    <row r="491" spans="1:6" ht="15.95" customHeight="1" x14ac:dyDescent="0.25">
      <c r="A491" s="296"/>
      <c r="B491" s="297" t="s">
        <v>495</v>
      </c>
      <c r="C491" s="228">
        <v>50000</v>
      </c>
      <c r="D491" s="228">
        <v>50000</v>
      </c>
      <c r="E491" s="228">
        <v>2000</v>
      </c>
      <c r="F491" s="352"/>
    </row>
    <row r="492" spans="1:6" ht="15.95" customHeight="1" x14ac:dyDescent="0.25">
      <c r="A492" s="296"/>
      <c r="B492" s="297" t="s">
        <v>496</v>
      </c>
      <c r="C492" s="228">
        <v>30000</v>
      </c>
      <c r="D492" s="228">
        <v>30000</v>
      </c>
      <c r="E492" s="228">
        <v>0</v>
      </c>
      <c r="F492" s="353"/>
    </row>
    <row r="493" spans="1:6" ht="15.95" customHeight="1" thickBot="1" x14ac:dyDescent="0.3">
      <c r="A493" s="332"/>
      <c r="B493" s="308" t="s">
        <v>497</v>
      </c>
      <c r="C493" s="201">
        <v>0</v>
      </c>
      <c r="D493" s="233">
        <v>30000</v>
      </c>
      <c r="E493" s="354">
        <v>0</v>
      </c>
      <c r="F493" s="122"/>
    </row>
    <row r="494" spans="1:6" ht="15.95" customHeight="1" thickBot="1" x14ac:dyDescent="0.3">
      <c r="A494" s="292">
        <v>3349</v>
      </c>
      <c r="B494" s="293" t="s">
        <v>128</v>
      </c>
      <c r="C494" s="251">
        <f>SUM(C495)</f>
        <v>600000</v>
      </c>
      <c r="D494" s="251">
        <f>SUM(D495)</f>
        <v>600000</v>
      </c>
      <c r="E494" s="355">
        <f>SUM(E495)</f>
        <v>464981.56</v>
      </c>
      <c r="F494" s="351">
        <f>SUM(E494/D494*100)</f>
        <v>77.496926666666667</v>
      </c>
    </row>
    <row r="495" spans="1:6" ht="15.95" customHeight="1" x14ac:dyDescent="0.2">
      <c r="A495" s="282"/>
      <c r="B495" s="283" t="s">
        <v>498</v>
      </c>
      <c r="C495" s="243">
        <v>600000</v>
      </c>
      <c r="D495" s="243">
        <v>600000</v>
      </c>
      <c r="E495" s="243">
        <v>464981.56</v>
      </c>
      <c r="F495" s="243"/>
    </row>
    <row r="496" spans="1:6" ht="15.75" customHeight="1" thickBot="1" x14ac:dyDescent="0.3">
      <c r="A496" s="300">
        <v>3392</v>
      </c>
      <c r="B496" s="301" t="s">
        <v>130</v>
      </c>
      <c r="C496" s="255">
        <f>SUM(C497:C505)</f>
        <v>7897000</v>
      </c>
      <c r="D496" s="255">
        <f>SUM(D497:D505)</f>
        <v>9707000</v>
      </c>
      <c r="E496" s="255">
        <f>SUM(E497:E505)</f>
        <v>8662028.1500000004</v>
      </c>
      <c r="F496" s="302">
        <f>SUM(E496/D496*100)</f>
        <v>89.234862985474408</v>
      </c>
    </row>
    <row r="497" spans="1:6" ht="15.95" customHeight="1" x14ac:dyDescent="0.2">
      <c r="A497" s="282"/>
      <c r="B497" s="283" t="s">
        <v>499</v>
      </c>
      <c r="C497" s="243">
        <v>6080000</v>
      </c>
      <c r="D497" s="243">
        <v>6080000</v>
      </c>
      <c r="E497" s="243">
        <v>6080000</v>
      </c>
      <c r="F497" s="243"/>
    </row>
    <row r="498" spans="1:6" ht="15.95" customHeight="1" x14ac:dyDescent="0.2">
      <c r="A498" s="296"/>
      <c r="B498" s="297" t="s">
        <v>500</v>
      </c>
      <c r="C498" s="228">
        <v>100000</v>
      </c>
      <c r="D498" s="228">
        <v>100000</v>
      </c>
      <c r="E498" s="228">
        <v>100000</v>
      </c>
      <c r="F498" s="228"/>
    </row>
    <row r="499" spans="1:6" ht="15.95" customHeight="1" x14ac:dyDescent="0.2">
      <c r="A499" s="296"/>
      <c r="B499" s="297" t="s">
        <v>501</v>
      </c>
      <c r="C499" s="228">
        <v>70000</v>
      </c>
      <c r="D499" s="228">
        <v>70000</v>
      </c>
      <c r="E499" s="228">
        <v>70000</v>
      </c>
      <c r="F499" s="228"/>
    </row>
    <row r="500" spans="1:6" ht="15.95" customHeight="1" x14ac:dyDescent="0.2">
      <c r="A500" s="296"/>
      <c r="B500" s="297" t="s">
        <v>502</v>
      </c>
      <c r="C500" s="228">
        <v>510000</v>
      </c>
      <c r="D500" s="228">
        <v>700000</v>
      </c>
      <c r="E500" s="228">
        <v>532594.46</v>
      </c>
      <c r="F500" s="228"/>
    </row>
    <row r="501" spans="1:6" ht="15.95" customHeight="1" x14ac:dyDescent="0.2">
      <c r="A501" s="296"/>
      <c r="B501" s="297" t="s">
        <v>503</v>
      </c>
      <c r="C501" s="228">
        <v>40000</v>
      </c>
      <c r="D501" s="228">
        <v>1590000</v>
      </c>
      <c r="E501" s="228">
        <v>916930.93</v>
      </c>
      <c r="F501" s="228"/>
    </row>
    <row r="502" spans="1:6" ht="15.95" customHeight="1" x14ac:dyDescent="0.2">
      <c r="A502" s="296"/>
      <c r="B502" s="297" t="s">
        <v>504</v>
      </c>
      <c r="C502" s="228">
        <v>180000</v>
      </c>
      <c r="D502" s="228">
        <v>180000</v>
      </c>
      <c r="E502" s="228">
        <v>75515.97</v>
      </c>
      <c r="F502" s="228"/>
    </row>
    <row r="503" spans="1:6" ht="15.95" customHeight="1" x14ac:dyDescent="0.2">
      <c r="A503" s="296"/>
      <c r="B503" s="297" t="s">
        <v>505</v>
      </c>
      <c r="C503" s="228">
        <v>40000</v>
      </c>
      <c r="D503" s="228">
        <v>110000</v>
      </c>
      <c r="E503" s="228">
        <v>78371.17</v>
      </c>
      <c r="F503" s="228"/>
    </row>
    <row r="504" spans="1:6" ht="15.95" customHeight="1" x14ac:dyDescent="0.2">
      <c r="A504" s="296"/>
      <c r="B504" s="297" t="s">
        <v>506</v>
      </c>
      <c r="C504" s="228">
        <v>200000</v>
      </c>
      <c r="D504" s="228">
        <v>200000</v>
      </c>
      <c r="E504" s="228">
        <v>131488.10999999999</v>
      </c>
      <c r="F504" s="228"/>
    </row>
    <row r="505" spans="1:6" ht="15.95" customHeight="1" thickBot="1" x14ac:dyDescent="0.25">
      <c r="A505" s="284"/>
      <c r="B505" s="285" t="s">
        <v>507</v>
      </c>
      <c r="C505" s="231">
        <v>677000</v>
      </c>
      <c r="D505" s="231">
        <v>677000</v>
      </c>
      <c r="E505" s="231">
        <v>677127.51</v>
      </c>
      <c r="F505" s="231"/>
    </row>
    <row r="506" spans="1:6" ht="15.95" customHeight="1" thickBot="1" x14ac:dyDescent="0.3">
      <c r="A506" s="292">
        <v>3399</v>
      </c>
      <c r="B506" s="293" t="s">
        <v>508</v>
      </c>
      <c r="C506" s="251">
        <f>SUM(C507:C512)</f>
        <v>585000</v>
      </c>
      <c r="D506" s="251">
        <f t="shared" ref="D506:E506" si="7">SUM(D507:D512)</f>
        <v>1715000</v>
      </c>
      <c r="E506" s="251">
        <f t="shared" si="7"/>
        <v>1202372.8999999999</v>
      </c>
      <c r="F506" s="294">
        <f>SUM(E506/D506*100)</f>
        <v>70.109206997084542</v>
      </c>
    </row>
    <row r="507" spans="1:6" ht="15.95" customHeight="1" x14ac:dyDescent="0.2">
      <c r="A507" s="282"/>
      <c r="B507" s="283" t="s">
        <v>509</v>
      </c>
      <c r="C507" s="243">
        <v>450000</v>
      </c>
      <c r="D507" s="243">
        <v>450000</v>
      </c>
      <c r="E507" s="243">
        <v>214755.9</v>
      </c>
      <c r="F507" s="243"/>
    </row>
    <row r="508" spans="1:6" ht="15.95" customHeight="1" x14ac:dyDescent="0.2">
      <c r="A508" s="282"/>
      <c r="B508" s="283" t="s">
        <v>510</v>
      </c>
      <c r="C508" s="243">
        <v>0</v>
      </c>
      <c r="D508" s="243">
        <v>30000</v>
      </c>
      <c r="E508" s="243">
        <v>4587</v>
      </c>
      <c r="F508" s="243"/>
    </row>
    <row r="509" spans="1:6" ht="15.95" customHeight="1" x14ac:dyDescent="0.2">
      <c r="A509" s="282"/>
      <c r="B509" s="283" t="s">
        <v>511</v>
      </c>
      <c r="C509" s="243">
        <v>0</v>
      </c>
      <c r="D509" s="243">
        <v>20000</v>
      </c>
      <c r="E509" s="243">
        <v>0</v>
      </c>
      <c r="F509" s="243"/>
    </row>
    <row r="510" spans="1:6" ht="15.95" customHeight="1" x14ac:dyDescent="0.2">
      <c r="A510" s="296"/>
      <c r="B510" s="297" t="s">
        <v>512</v>
      </c>
      <c r="C510" s="228">
        <v>15000</v>
      </c>
      <c r="D510" s="228">
        <v>15000</v>
      </c>
      <c r="E510" s="228">
        <v>2967</v>
      </c>
      <c r="F510" s="228"/>
    </row>
    <row r="511" spans="1:6" ht="15.95" customHeight="1" x14ac:dyDescent="0.2">
      <c r="A511" s="296"/>
      <c r="B511" s="297" t="s">
        <v>513</v>
      </c>
      <c r="C511" s="228">
        <v>120000</v>
      </c>
      <c r="D511" s="228">
        <v>120000</v>
      </c>
      <c r="E511" s="228">
        <v>49573</v>
      </c>
      <c r="F511" s="228"/>
    </row>
    <row r="512" spans="1:6" ht="15.95" customHeight="1" thickBot="1" x14ac:dyDescent="0.25">
      <c r="A512" s="332"/>
      <c r="B512" s="308" t="s">
        <v>514</v>
      </c>
      <c r="C512" s="201">
        <v>0</v>
      </c>
      <c r="D512" s="201">
        <v>1080000</v>
      </c>
      <c r="E512" s="201">
        <v>930490</v>
      </c>
      <c r="F512" s="354"/>
    </row>
    <row r="513" spans="1:6" ht="15.95" customHeight="1" thickBot="1" x14ac:dyDescent="0.3">
      <c r="A513" s="292">
        <v>3412</v>
      </c>
      <c r="B513" s="293" t="s">
        <v>142</v>
      </c>
      <c r="C513" s="251">
        <f>SUM(C514:C542)</f>
        <v>4620000</v>
      </c>
      <c r="D513" s="251">
        <f>SUM(D514:D542)</f>
        <v>14406000</v>
      </c>
      <c r="E513" s="251">
        <f>SUM(E514:E542)</f>
        <v>8717329.5199999996</v>
      </c>
      <c r="F513" s="294">
        <f>SUM(E513/D513*100)</f>
        <v>60.511797306677771</v>
      </c>
    </row>
    <row r="514" spans="1:6" ht="15.95" customHeight="1" x14ac:dyDescent="0.2">
      <c r="A514" s="282"/>
      <c r="B514" s="283" t="s">
        <v>515</v>
      </c>
      <c r="C514" s="243">
        <v>100000</v>
      </c>
      <c r="D514" s="243">
        <v>100000</v>
      </c>
      <c r="E514" s="243">
        <v>0</v>
      </c>
      <c r="F514" s="243"/>
    </row>
    <row r="515" spans="1:6" ht="28.5" x14ac:dyDescent="0.2">
      <c r="A515" s="296"/>
      <c r="B515" s="311" t="s">
        <v>516</v>
      </c>
      <c r="C515" s="228">
        <v>600000</v>
      </c>
      <c r="D515" s="228">
        <v>600000</v>
      </c>
      <c r="E515" s="228"/>
      <c r="F515" s="228"/>
    </row>
    <row r="516" spans="1:6" ht="14.25" x14ac:dyDescent="0.2">
      <c r="A516" s="296"/>
      <c r="B516" s="311" t="s">
        <v>517</v>
      </c>
      <c r="C516" s="228"/>
      <c r="D516" s="228"/>
      <c r="E516" s="313">
        <v>16400.7</v>
      </c>
      <c r="F516" s="228"/>
    </row>
    <row r="517" spans="1:6" ht="14.25" x14ac:dyDescent="0.2">
      <c r="A517" s="296"/>
      <c r="B517" s="311" t="s">
        <v>518</v>
      </c>
      <c r="C517" s="228"/>
      <c r="D517" s="228"/>
      <c r="E517" s="313">
        <v>310202</v>
      </c>
      <c r="F517" s="228"/>
    </row>
    <row r="518" spans="1:6" ht="14.25" x14ac:dyDescent="0.2">
      <c r="A518" s="296"/>
      <c r="B518" s="311" t="s">
        <v>519</v>
      </c>
      <c r="C518" s="228"/>
      <c r="D518" s="228"/>
      <c r="E518" s="313">
        <v>79579.91</v>
      </c>
      <c r="F518" s="228"/>
    </row>
    <row r="519" spans="1:6" ht="14.25" x14ac:dyDescent="0.2">
      <c r="A519" s="282"/>
      <c r="B519" s="283" t="s">
        <v>520</v>
      </c>
      <c r="C519" s="243">
        <v>2000000</v>
      </c>
      <c r="D519" s="243">
        <v>2000000</v>
      </c>
      <c r="E519" s="243">
        <v>1933014.23</v>
      </c>
      <c r="F519" s="243"/>
    </row>
    <row r="520" spans="1:6" ht="14.25" x14ac:dyDescent="0.2">
      <c r="A520" s="282"/>
      <c r="B520" s="283" t="s">
        <v>521</v>
      </c>
      <c r="C520" s="243">
        <v>0</v>
      </c>
      <c r="D520" s="243">
        <v>2087000</v>
      </c>
      <c r="E520" s="243">
        <v>2087000</v>
      </c>
      <c r="F520" s="243"/>
    </row>
    <row r="521" spans="1:6" ht="14.25" x14ac:dyDescent="0.2">
      <c r="A521" s="282"/>
      <c r="B521" s="283" t="s">
        <v>522</v>
      </c>
      <c r="C521" s="243">
        <v>0</v>
      </c>
      <c r="D521" s="243">
        <v>300000</v>
      </c>
      <c r="E521" s="243">
        <v>0</v>
      </c>
      <c r="F521" s="243"/>
    </row>
    <row r="522" spans="1:6" ht="14.25" x14ac:dyDescent="0.2">
      <c r="A522" s="284"/>
      <c r="B522" s="356" t="s">
        <v>523</v>
      </c>
      <c r="C522" s="231">
        <v>0</v>
      </c>
      <c r="D522" s="231">
        <v>2324000</v>
      </c>
      <c r="E522" s="357">
        <v>1025668.6</v>
      </c>
      <c r="F522" s="231"/>
    </row>
    <row r="523" spans="1:6" ht="14.25" x14ac:dyDescent="0.2">
      <c r="A523" s="284"/>
      <c r="B523" s="356" t="s">
        <v>524</v>
      </c>
      <c r="C523" s="231">
        <v>0</v>
      </c>
      <c r="D523" s="231">
        <v>3600000</v>
      </c>
      <c r="E523" s="357">
        <v>461736</v>
      </c>
      <c r="F523" s="231"/>
    </row>
    <row r="524" spans="1:6" ht="14.25" x14ac:dyDescent="0.2">
      <c r="A524" s="284"/>
      <c r="B524" s="356" t="s">
        <v>525</v>
      </c>
      <c r="C524" s="231">
        <v>0</v>
      </c>
      <c r="D524" s="231">
        <v>300000</v>
      </c>
      <c r="E524" s="357">
        <v>169400</v>
      </c>
      <c r="F524" s="231"/>
    </row>
    <row r="525" spans="1:6" ht="14.25" x14ac:dyDescent="0.2">
      <c r="A525" s="284"/>
      <c r="B525" s="356" t="s">
        <v>526</v>
      </c>
      <c r="C525" s="231">
        <v>0</v>
      </c>
      <c r="D525" s="231">
        <v>35000</v>
      </c>
      <c r="E525" s="357">
        <v>13633.46</v>
      </c>
      <c r="F525" s="231"/>
    </row>
    <row r="526" spans="1:6" ht="14.25" x14ac:dyDescent="0.2">
      <c r="A526" s="284"/>
      <c r="B526" s="356" t="s">
        <v>527</v>
      </c>
      <c r="C526" s="231">
        <v>0</v>
      </c>
      <c r="D526" s="231">
        <v>180000</v>
      </c>
      <c r="E526" s="357">
        <v>16967.79</v>
      </c>
      <c r="F526" s="231"/>
    </row>
    <row r="527" spans="1:6" ht="14.25" x14ac:dyDescent="0.2">
      <c r="A527" s="284"/>
      <c r="B527" s="356" t="s">
        <v>528</v>
      </c>
      <c r="C527" s="231">
        <v>0</v>
      </c>
      <c r="D527" s="231">
        <v>200000</v>
      </c>
      <c r="E527" s="357">
        <v>87831.38</v>
      </c>
      <c r="F527" s="231"/>
    </row>
    <row r="528" spans="1:6" ht="14.25" x14ac:dyDescent="0.2">
      <c r="A528" s="284"/>
      <c r="B528" s="356" t="s">
        <v>529</v>
      </c>
      <c r="C528" s="231">
        <v>0</v>
      </c>
      <c r="D528" s="231">
        <v>0</v>
      </c>
      <c r="E528" s="357">
        <v>12494.46</v>
      </c>
      <c r="F528" s="231"/>
    </row>
    <row r="529" spans="1:6" ht="14.25" x14ac:dyDescent="0.2">
      <c r="A529" s="284"/>
      <c r="B529" s="356" t="s">
        <v>530</v>
      </c>
      <c r="C529" s="231">
        <v>0</v>
      </c>
      <c r="D529" s="231">
        <v>105000</v>
      </c>
      <c r="E529" s="357">
        <v>16952</v>
      </c>
      <c r="F529" s="231"/>
    </row>
    <row r="530" spans="1:6" ht="14.25" x14ac:dyDescent="0.2">
      <c r="A530" s="284"/>
      <c r="B530" s="356" t="s">
        <v>531</v>
      </c>
      <c r="C530" s="231">
        <v>0</v>
      </c>
      <c r="D530" s="231">
        <v>250000</v>
      </c>
      <c r="E530" s="357">
        <v>216088</v>
      </c>
      <c r="F530" s="231"/>
    </row>
    <row r="531" spans="1:6" ht="14.25" x14ac:dyDescent="0.2">
      <c r="A531" s="284"/>
      <c r="B531" s="356" t="s">
        <v>532</v>
      </c>
      <c r="C531" s="231">
        <v>0</v>
      </c>
      <c r="D531" s="231">
        <v>450000</v>
      </c>
      <c r="E531" s="357">
        <v>466618</v>
      </c>
      <c r="F531" s="231"/>
    </row>
    <row r="532" spans="1:6" ht="14.25" x14ac:dyDescent="0.2">
      <c r="A532" s="284"/>
      <c r="B532" s="356" t="s">
        <v>533</v>
      </c>
      <c r="C532" s="231">
        <v>0</v>
      </c>
      <c r="D532" s="231">
        <v>10000</v>
      </c>
      <c r="E532" s="357">
        <v>-57979.7</v>
      </c>
      <c r="F532" s="231"/>
    </row>
    <row r="533" spans="1:6" ht="15.95" customHeight="1" x14ac:dyDescent="0.2">
      <c r="A533" s="284"/>
      <c r="B533" s="285" t="s">
        <v>534</v>
      </c>
      <c r="C533" s="231">
        <v>400000</v>
      </c>
      <c r="D533" s="231">
        <v>400000</v>
      </c>
      <c r="E533" s="231">
        <v>499381.56</v>
      </c>
      <c r="F533" s="231"/>
    </row>
    <row r="534" spans="1:6" ht="15.95" customHeight="1" x14ac:dyDescent="0.2">
      <c r="A534" s="284"/>
      <c r="B534" s="285" t="s">
        <v>535</v>
      </c>
      <c r="C534" s="231">
        <v>300000</v>
      </c>
      <c r="D534" s="231">
        <v>300000</v>
      </c>
      <c r="E534" s="231">
        <v>163366.69</v>
      </c>
      <c r="F534" s="231"/>
    </row>
    <row r="535" spans="1:6" ht="15.95" customHeight="1" x14ac:dyDescent="0.2">
      <c r="A535" s="284"/>
      <c r="B535" s="285" t="s">
        <v>536</v>
      </c>
      <c r="C535" s="231">
        <v>200000</v>
      </c>
      <c r="D535" s="231">
        <v>145000</v>
      </c>
      <c r="E535" s="231">
        <v>170025.57</v>
      </c>
      <c r="F535" s="231"/>
    </row>
    <row r="536" spans="1:6" ht="15.95" customHeight="1" x14ac:dyDescent="0.2">
      <c r="A536" s="284"/>
      <c r="B536" s="285" t="s">
        <v>537</v>
      </c>
      <c r="C536" s="231">
        <v>700000</v>
      </c>
      <c r="D536" s="231">
        <v>700000</v>
      </c>
      <c r="E536" s="231">
        <v>629548.57999999996</v>
      </c>
      <c r="F536" s="231"/>
    </row>
    <row r="537" spans="1:6" ht="15.95" customHeight="1" x14ac:dyDescent="0.2">
      <c r="A537" s="284"/>
      <c r="B537" s="285" t="s">
        <v>538</v>
      </c>
      <c r="C537" s="231">
        <v>20000</v>
      </c>
      <c r="D537" s="231">
        <v>20000</v>
      </c>
      <c r="E537" s="231">
        <v>0</v>
      </c>
      <c r="F537" s="231"/>
    </row>
    <row r="538" spans="1:6" ht="15.95" customHeight="1" x14ac:dyDescent="0.2">
      <c r="A538" s="284"/>
      <c r="B538" s="285" t="s">
        <v>539</v>
      </c>
      <c r="C538" s="231">
        <v>300000</v>
      </c>
      <c r="D538" s="231">
        <v>300000</v>
      </c>
      <c r="E538" s="231">
        <v>347249.28</v>
      </c>
      <c r="F538" s="231"/>
    </row>
    <row r="539" spans="1:6" ht="15.95" customHeight="1" x14ac:dyDescent="0.2">
      <c r="A539" s="284"/>
      <c r="B539" s="285" t="s">
        <v>540</v>
      </c>
      <c r="C539" s="231">
        <v>0</v>
      </c>
      <c r="D539" s="231">
        <v>0</v>
      </c>
      <c r="E539" s="231">
        <v>5457.1</v>
      </c>
      <c r="F539" s="231"/>
    </row>
    <row r="540" spans="1:6" ht="15.95" customHeight="1" x14ac:dyDescent="0.2">
      <c r="A540" s="284"/>
      <c r="B540" s="285" t="s">
        <v>541</v>
      </c>
      <c r="C540" s="231">
        <v>0</v>
      </c>
      <c r="D540" s="231">
        <v>0</v>
      </c>
      <c r="E540" s="231">
        <v>29753.9</v>
      </c>
      <c r="F540" s="231"/>
    </row>
    <row r="541" spans="1:6" ht="15.95" customHeight="1" x14ac:dyDescent="0.2">
      <c r="A541" s="284"/>
      <c r="B541" s="285" t="s">
        <v>542</v>
      </c>
      <c r="C541" s="231">
        <v>0</v>
      </c>
      <c r="D541" s="231">
        <v>0</v>
      </c>
      <c r="E541" s="231">
        <v>8639.41</v>
      </c>
      <c r="F541" s="231"/>
    </row>
    <row r="542" spans="1:6" ht="15.95" customHeight="1" thickBot="1" x14ac:dyDescent="0.25">
      <c r="A542" s="284"/>
      <c r="B542" s="285" t="s">
        <v>543</v>
      </c>
      <c r="C542" s="231">
        <v>0</v>
      </c>
      <c r="D542" s="231">
        <v>0</v>
      </c>
      <c r="E542" s="231">
        <v>8300.6</v>
      </c>
      <c r="F542" s="231"/>
    </row>
    <row r="543" spans="1:6" s="133" customFormat="1" ht="15.95" customHeight="1" thickBot="1" x14ac:dyDescent="0.3">
      <c r="A543" s="292">
        <v>3419</v>
      </c>
      <c r="B543" s="293" t="s">
        <v>544</v>
      </c>
      <c r="C543" s="251">
        <f>SUM(C544:C587)</f>
        <v>7020000</v>
      </c>
      <c r="D543" s="251">
        <f>SUM(D544:D587)</f>
        <v>7519207</v>
      </c>
      <c r="E543" s="251">
        <f>SUM(E544:E587)</f>
        <v>7407655</v>
      </c>
      <c r="F543" s="294">
        <f>SUM(E543/D543*100)</f>
        <v>98.516439300048532</v>
      </c>
    </row>
    <row r="544" spans="1:6" ht="15.95" customHeight="1" x14ac:dyDescent="0.2">
      <c r="A544" s="282"/>
      <c r="B544" s="283" t="s">
        <v>545</v>
      </c>
      <c r="C544" s="243">
        <v>120000</v>
      </c>
      <c r="D544" s="243">
        <v>120000</v>
      </c>
      <c r="E544" s="243">
        <v>55687</v>
      </c>
      <c r="F544" s="243"/>
    </row>
    <row r="545" spans="1:6" ht="15.95" customHeight="1" x14ac:dyDescent="0.2">
      <c r="A545" s="296"/>
      <c r="B545" s="358" t="s">
        <v>546</v>
      </c>
      <c r="C545" s="228">
        <v>5200000</v>
      </c>
      <c r="D545" s="228"/>
      <c r="E545" s="228"/>
      <c r="F545" s="228"/>
    </row>
    <row r="546" spans="1:6" ht="15.95" customHeight="1" x14ac:dyDescent="0.2">
      <c r="A546" s="296"/>
      <c r="B546" s="359" t="s">
        <v>547</v>
      </c>
      <c r="C546" s="228">
        <v>0</v>
      </c>
      <c r="D546" s="228">
        <v>498300</v>
      </c>
      <c r="E546" s="228">
        <v>498300</v>
      </c>
      <c r="F546" s="228"/>
    </row>
    <row r="547" spans="1:6" ht="15.95" customHeight="1" x14ac:dyDescent="0.2">
      <c r="A547" s="296"/>
      <c r="B547" s="359" t="s">
        <v>548</v>
      </c>
      <c r="C547" s="228">
        <v>0</v>
      </c>
      <c r="D547" s="228">
        <v>1591500</v>
      </c>
      <c r="E547" s="228">
        <v>1591500</v>
      </c>
      <c r="F547" s="228"/>
    </row>
    <row r="548" spans="1:6" ht="15.95" customHeight="1" x14ac:dyDescent="0.2">
      <c r="A548" s="296"/>
      <c r="B548" s="359" t="s">
        <v>549</v>
      </c>
      <c r="C548" s="228">
        <v>0</v>
      </c>
      <c r="D548" s="228">
        <v>18800</v>
      </c>
      <c r="E548" s="228">
        <v>4616</v>
      </c>
      <c r="F548" s="228"/>
    </row>
    <row r="549" spans="1:6" ht="15.95" customHeight="1" x14ac:dyDescent="0.2">
      <c r="A549" s="296"/>
      <c r="B549" s="359" t="s">
        <v>550</v>
      </c>
      <c r="C549" s="228">
        <v>0</v>
      </c>
      <c r="D549" s="228">
        <v>1296400</v>
      </c>
      <c r="E549" s="228">
        <v>1296400</v>
      </c>
      <c r="F549" s="228"/>
    </row>
    <row r="550" spans="1:6" ht="15.95" customHeight="1" x14ac:dyDescent="0.2">
      <c r="A550" s="296"/>
      <c r="B550" s="359" t="s">
        <v>551</v>
      </c>
      <c r="C550" s="228">
        <v>0</v>
      </c>
      <c r="D550" s="228">
        <v>483700</v>
      </c>
      <c r="E550" s="228">
        <v>483700</v>
      </c>
      <c r="F550" s="228"/>
    </row>
    <row r="551" spans="1:6" ht="15.95" customHeight="1" x14ac:dyDescent="0.2">
      <c r="A551" s="296"/>
      <c r="B551" s="359" t="s">
        <v>552</v>
      </c>
      <c r="C551" s="228">
        <v>0</v>
      </c>
      <c r="D551" s="228">
        <v>564100</v>
      </c>
      <c r="E551" s="228">
        <v>564100</v>
      </c>
      <c r="F551" s="228"/>
    </row>
    <row r="552" spans="1:6" ht="15.95" customHeight="1" x14ac:dyDescent="0.2">
      <c r="A552" s="296"/>
      <c r="B552" s="359" t="s">
        <v>553</v>
      </c>
      <c r="C552" s="228">
        <v>0</v>
      </c>
      <c r="D552" s="228">
        <v>424500</v>
      </c>
      <c r="E552" s="228">
        <v>424500</v>
      </c>
      <c r="F552" s="228"/>
    </row>
    <row r="553" spans="1:6" ht="15.95" customHeight="1" x14ac:dyDescent="0.2">
      <c r="A553" s="296"/>
      <c r="B553" s="359" t="s">
        <v>554</v>
      </c>
      <c r="C553" s="228">
        <v>0</v>
      </c>
      <c r="D553" s="228">
        <v>74300</v>
      </c>
      <c r="E553" s="228">
        <v>74300</v>
      </c>
      <c r="F553" s="228"/>
    </row>
    <row r="554" spans="1:6" ht="15.95" customHeight="1" x14ac:dyDescent="0.2">
      <c r="A554" s="296"/>
      <c r="B554" s="359" t="s">
        <v>555</v>
      </c>
      <c r="C554" s="228">
        <v>0</v>
      </c>
      <c r="D554" s="228">
        <v>79000</v>
      </c>
      <c r="E554" s="228">
        <v>79000</v>
      </c>
      <c r="F554" s="228"/>
    </row>
    <row r="555" spans="1:6" ht="15.95" customHeight="1" x14ac:dyDescent="0.2">
      <c r="A555" s="296"/>
      <c r="B555" s="359" t="s">
        <v>556</v>
      </c>
      <c r="C555" s="228">
        <v>0</v>
      </c>
      <c r="D555" s="228">
        <v>5000</v>
      </c>
      <c r="E555" s="228">
        <v>5000</v>
      </c>
      <c r="F555" s="228"/>
    </row>
    <row r="556" spans="1:6" ht="15.95" customHeight="1" x14ac:dyDescent="0.2">
      <c r="A556" s="296"/>
      <c r="B556" s="359" t="s">
        <v>557</v>
      </c>
      <c r="C556" s="228">
        <v>0</v>
      </c>
      <c r="D556" s="228">
        <v>5000</v>
      </c>
      <c r="E556" s="228">
        <v>5000</v>
      </c>
      <c r="F556" s="228"/>
    </row>
    <row r="557" spans="1:6" ht="15.95" customHeight="1" x14ac:dyDescent="0.2">
      <c r="A557" s="296"/>
      <c r="B557" s="359" t="s">
        <v>558</v>
      </c>
      <c r="C557" s="228">
        <v>0</v>
      </c>
      <c r="D557" s="228">
        <v>5000</v>
      </c>
      <c r="E557" s="228">
        <v>5000</v>
      </c>
      <c r="F557" s="228"/>
    </row>
    <row r="558" spans="1:6" ht="15.95" customHeight="1" x14ac:dyDescent="0.2">
      <c r="A558" s="296"/>
      <c r="B558" s="358" t="s">
        <v>559</v>
      </c>
      <c r="C558" s="228">
        <v>1000000</v>
      </c>
      <c r="D558" s="228"/>
      <c r="E558" s="228"/>
      <c r="F558" s="228"/>
    </row>
    <row r="559" spans="1:6" ht="15.95" customHeight="1" x14ac:dyDescent="0.2">
      <c r="A559" s="296"/>
      <c r="B559" s="359" t="s">
        <v>560</v>
      </c>
      <c r="C559" s="228">
        <v>0</v>
      </c>
      <c r="D559" s="228">
        <v>14814</v>
      </c>
      <c r="E559" s="228">
        <v>14814</v>
      </c>
      <c r="F559" s="228"/>
    </row>
    <row r="560" spans="1:6" ht="15.95" customHeight="1" x14ac:dyDescent="0.2">
      <c r="A560" s="296"/>
      <c r="B560" s="359" t="s">
        <v>561</v>
      </c>
      <c r="C560" s="228">
        <v>0</v>
      </c>
      <c r="D560" s="228">
        <v>172988</v>
      </c>
      <c r="E560" s="228">
        <v>172988</v>
      </c>
      <c r="F560" s="228"/>
    </row>
    <row r="561" spans="1:6" ht="15.95" customHeight="1" x14ac:dyDescent="0.2">
      <c r="A561" s="296"/>
      <c r="B561" s="359" t="s">
        <v>562</v>
      </c>
      <c r="C561" s="228">
        <v>0</v>
      </c>
      <c r="D561" s="228">
        <v>217429</v>
      </c>
      <c r="E561" s="228">
        <v>217429</v>
      </c>
      <c r="F561" s="228"/>
    </row>
    <row r="562" spans="1:6" ht="15.95" customHeight="1" x14ac:dyDescent="0.2">
      <c r="A562" s="296"/>
      <c r="B562" s="359" t="s">
        <v>563</v>
      </c>
      <c r="C562" s="228">
        <v>0</v>
      </c>
      <c r="D562" s="228">
        <v>64034</v>
      </c>
      <c r="E562" s="228">
        <v>64034</v>
      </c>
      <c r="F562" s="228"/>
    </row>
    <row r="563" spans="1:6" ht="15.95" customHeight="1" x14ac:dyDescent="0.2">
      <c r="A563" s="296"/>
      <c r="B563" s="359" t="s">
        <v>564</v>
      </c>
      <c r="C563" s="228">
        <v>0</v>
      </c>
      <c r="D563" s="228">
        <v>306297</v>
      </c>
      <c r="E563" s="228">
        <v>306297</v>
      </c>
      <c r="F563" s="228"/>
    </row>
    <row r="564" spans="1:6" ht="15.95" customHeight="1" x14ac:dyDescent="0.2">
      <c r="A564" s="296"/>
      <c r="B564" s="359" t="s">
        <v>565</v>
      </c>
      <c r="C564" s="228">
        <v>0</v>
      </c>
      <c r="D564" s="228">
        <v>126794</v>
      </c>
      <c r="E564" s="228">
        <v>126794</v>
      </c>
      <c r="F564" s="228"/>
    </row>
    <row r="565" spans="1:6" ht="15.95" customHeight="1" x14ac:dyDescent="0.2">
      <c r="A565" s="296"/>
      <c r="B565" s="359" t="s">
        <v>566</v>
      </c>
      <c r="C565" s="228">
        <v>0</v>
      </c>
      <c r="D565" s="228">
        <v>34407</v>
      </c>
      <c r="E565" s="228">
        <v>26352</v>
      </c>
      <c r="F565" s="228"/>
    </row>
    <row r="566" spans="1:6" ht="15.95" customHeight="1" x14ac:dyDescent="0.2">
      <c r="A566" s="296"/>
      <c r="B566" s="359" t="s">
        <v>567</v>
      </c>
      <c r="C566" s="228">
        <v>0</v>
      </c>
      <c r="D566" s="228">
        <v>3504</v>
      </c>
      <c r="E566" s="228">
        <v>3504</v>
      </c>
      <c r="F566" s="228"/>
    </row>
    <row r="567" spans="1:6" ht="15.95" customHeight="1" x14ac:dyDescent="0.2">
      <c r="A567" s="296"/>
      <c r="B567" s="297" t="s">
        <v>568</v>
      </c>
      <c r="C567" s="228">
        <v>700000</v>
      </c>
      <c r="D567" s="228"/>
      <c r="E567" s="228"/>
      <c r="F567" s="228"/>
    </row>
    <row r="568" spans="1:6" ht="15.95" customHeight="1" x14ac:dyDescent="0.2">
      <c r="A568" s="296"/>
      <c r="B568" s="359" t="s">
        <v>569</v>
      </c>
      <c r="C568" s="228">
        <v>0</v>
      </c>
      <c r="D568" s="228">
        <v>5000</v>
      </c>
      <c r="E568" s="228">
        <v>5000</v>
      </c>
      <c r="F568" s="228"/>
    </row>
    <row r="569" spans="1:6" ht="15.95" customHeight="1" x14ac:dyDescent="0.2">
      <c r="A569" s="296"/>
      <c r="B569" s="359" t="s">
        <v>570</v>
      </c>
      <c r="C569" s="228">
        <v>0</v>
      </c>
      <c r="D569" s="228">
        <v>229200</v>
      </c>
      <c r="E569" s="228">
        <v>229200</v>
      </c>
      <c r="F569" s="228"/>
    </row>
    <row r="570" spans="1:6" ht="15.95" customHeight="1" x14ac:dyDescent="0.2">
      <c r="A570" s="296"/>
      <c r="B570" s="359" t="s">
        <v>571</v>
      </c>
      <c r="C570" s="228">
        <v>0</v>
      </c>
      <c r="D570" s="228">
        <v>4900</v>
      </c>
      <c r="E570" s="228">
        <v>4900</v>
      </c>
      <c r="F570" s="228"/>
    </row>
    <row r="571" spans="1:6" ht="15.95" customHeight="1" x14ac:dyDescent="0.2">
      <c r="A571" s="296"/>
      <c r="B571" s="359" t="s">
        <v>572</v>
      </c>
      <c r="C571" s="228">
        <v>0</v>
      </c>
      <c r="D571" s="228">
        <v>207300</v>
      </c>
      <c r="E571" s="228">
        <v>207300</v>
      </c>
      <c r="F571" s="228"/>
    </row>
    <row r="572" spans="1:6" ht="15.95" customHeight="1" x14ac:dyDescent="0.2">
      <c r="A572" s="296"/>
      <c r="B572" s="359" t="s">
        <v>573</v>
      </c>
      <c r="C572" s="228">
        <v>0</v>
      </c>
      <c r="D572" s="228">
        <v>35900</v>
      </c>
      <c r="E572" s="228">
        <v>35900</v>
      </c>
      <c r="F572" s="228"/>
    </row>
    <row r="573" spans="1:6" ht="15.95" customHeight="1" x14ac:dyDescent="0.2">
      <c r="A573" s="296"/>
      <c r="B573" s="359" t="s">
        <v>574</v>
      </c>
      <c r="C573" s="228">
        <v>0</v>
      </c>
      <c r="D573" s="228">
        <v>119300</v>
      </c>
      <c r="E573" s="228">
        <v>119300</v>
      </c>
      <c r="F573" s="228"/>
    </row>
    <row r="574" spans="1:6" ht="15.95" customHeight="1" x14ac:dyDescent="0.2">
      <c r="A574" s="296"/>
      <c r="B574" s="359" t="s">
        <v>575</v>
      </c>
      <c r="C574" s="228">
        <v>0</v>
      </c>
      <c r="D574" s="228">
        <v>50900</v>
      </c>
      <c r="E574" s="228">
        <v>50900</v>
      </c>
      <c r="F574" s="228"/>
    </row>
    <row r="575" spans="1:6" ht="15.95" customHeight="1" x14ac:dyDescent="0.2">
      <c r="A575" s="296"/>
      <c r="B575" s="359" t="s">
        <v>576</v>
      </c>
      <c r="C575" s="228">
        <v>0</v>
      </c>
      <c r="D575" s="228">
        <v>4100</v>
      </c>
      <c r="E575" s="228">
        <v>4100</v>
      </c>
      <c r="F575" s="228"/>
    </row>
    <row r="576" spans="1:6" ht="15.95" customHeight="1" x14ac:dyDescent="0.2">
      <c r="A576" s="296"/>
      <c r="B576" s="359" t="s">
        <v>577</v>
      </c>
      <c r="C576" s="228">
        <v>0</v>
      </c>
      <c r="D576" s="228">
        <v>5000</v>
      </c>
      <c r="E576" s="228">
        <v>5000</v>
      </c>
      <c r="F576" s="228"/>
    </row>
    <row r="577" spans="1:6" ht="15.95" customHeight="1" x14ac:dyDescent="0.2">
      <c r="A577" s="296"/>
      <c r="B577" s="359" t="s">
        <v>578</v>
      </c>
      <c r="C577" s="228">
        <v>0</v>
      </c>
      <c r="D577" s="228">
        <v>5000</v>
      </c>
      <c r="E577" s="228">
        <v>5000</v>
      </c>
      <c r="F577" s="228"/>
    </row>
    <row r="578" spans="1:6" ht="15.95" customHeight="1" x14ac:dyDescent="0.2">
      <c r="A578" s="296"/>
      <c r="B578" s="359" t="s">
        <v>579</v>
      </c>
      <c r="C578" s="228">
        <v>0</v>
      </c>
      <c r="D578" s="228">
        <v>5000</v>
      </c>
      <c r="E578" s="228">
        <v>0</v>
      </c>
      <c r="F578" s="228"/>
    </row>
    <row r="579" spans="1:6" ht="15.95" customHeight="1" x14ac:dyDescent="0.2">
      <c r="A579" s="296"/>
      <c r="B579" s="359" t="s">
        <v>580</v>
      </c>
      <c r="C579" s="228">
        <v>0</v>
      </c>
      <c r="D579" s="228">
        <v>5000</v>
      </c>
      <c r="E579" s="228">
        <v>5000</v>
      </c>
      <c r="F579" s="228"/>
    </row>
    <row r="580" spans="1:6" ht="15.95" customHeight="1" x14ac:dyDescent="0.2">
      <c r="A580" s="296"/>
      <c r="B580" s="297" t="s">
        <v>581</v>
      </c>
      <c r="C580" s="228"/>
      <c r="D580" s="228"/>
      <c r="E580" s="228"/>
      <c r="F580" s="228"/>
    </row>
    <row r="581" spans="1:6" ht="15.95" customHeight="1" x14ac:dyDescent="0.2">
      <c r="A581" s="296"/>
      <c r="B581" s="359" t="s">
        <v>582</v>
      </c>
      <c r="C581" s="228">
        <v>0</v>
      </c>
      <c r="D581" s="228">
        <v>5000</v>
      </c>
      <c r="E581" s="228">
        <v>5000</v>
      </c>
      <c r="F581" s="228"/>
    </row>
    <row r="582" spans="1:6" ht="15.95" customHeight="1" x14ac:dyDescent="0.2">
      <c r="A582" s="296"/>
      <c r="B582" s="359" t="s">
        <v>583</v>
      </c>
      <c r="C582" s="228">
        <v>0</v>
      </c>
      <c r="D582" s="228">
        <v>5000</v>
      </c>
      <c r="E582" s="228">
        <v>5000</v>
      </c>
      <c r="F582" s="228"/>
    </row>
    <row r="583" spans="1:6" ht="15.95" customHeight="1" x14ac:dyDescent="0.2">
      <c r="A583" s="284"/>
      <c r="B583" s="360" t="s">
        <v>584</v>
      </c>
      <c r="C583" s="231">
        <v>0</v>
      </c>
      <c r="D583" s="231">
        <v>20000</v>
      </c>
      <c r="E583" s="231">
        <v>0</v>
      </c>
      <c r="F583" s="231"/>
    </row>
    <row r="584" spans="1:6" ht="15.95" customHeight="1" x14ac:dyDescent="0.2">
      <c r="A584" s="284"/>
      <c r="B584" s="360" t="s">
        <v>585</v>
      </c>
      <c r="C584" s="231">
        <v>0</v>
      </c>
      <c r="D584" s="231">
        <v>15000</v>
      </c>
      <c r="E584" s="231">
        <v>15000</v>
      </c>
      <c r="F584" s="231"/>
    </row>
    <row r="585" spans="1:6" ht="15.95" customHeight="1" x14ac:dyDescent="0.2">
      <c r="A585" s="284"/>
      <c r="B585" s="360" t="s">
        <v>586</v>
      </c>
      <c r="C585" s="231">
        <v>0</v>
      </c>
      <c r="D585" s="231">
        <v>15000</v>
      </c>
      <c r="E585" s="231">
        <v>15000</v>
      </c>
      <c r="F585" s="231"/>
    </row>
    <row r="586" spans="1:6" ht="15.95" customHeight="1" x14ac:dyDescent="0.2">
      <c r="A586" s="284"/>
      <c r="B586" s="361" t="s">
        <v>587</v>
      </c>
      <c r="C586" s="362">
        <v>0</v>
      </c>
      <c r="D586" s="362">
        <v>226740</v>
      </c>
      <c r="E586" s="362">
        <v>226740</v>
      </c>
      <c r="F586" s="231"/>
    </row>
    <row r="587" spans="1:6" ht="15.95" customHeight="1" thickBot="1" x14ac:dyDescent="0.25">
      <c r="A587" s="298"/>
      <c r="B587" s="363" t="s">
        <v>588</v>
      </c>
      <c r="C587" s="233">
        <v>0</v>
      </c>
      <c r="D587" s="233">
        <v>450000</v>
      </c>
      <c r="E587" s="233">
        <v>450000</v>
      </c>
      <c r="F587" s="233"/>
    </row>
    <row r="588" spans="1:6" ht="15.95" customHeight="1" thickBot="1" x14ac:dyDescent="0.3">
      <c r="A588" s="300">
        <v>3421</v>
      </c>
      <c r="B588" s="301" t="s">
        <v>589</v>
      </c>
      <c r="C588" s="255">
        <f>SUM(C589:C594)</f>
        <v>3800000</v>
      </c>
      <c r="D588" s="255">
        <f>SUM(D589:D594)</f>
        <v>4072200</v>
      </c>
      <c r="E588" s="255">
        <f>SUM(E589:E594)</f>
        <v>3409776.4</v>
      </c>
      <c r="F588" s="302">
        <f>SUM(E588/D588*100)</f>
        <v>83.733028829625269</v>
      </c>
    </row>
    <row r="589" spans="1:6" ht="15.95" customHeight="1" x14ac:dyDescent="0.2">
      <c r="A589" s="282"/>
      <c r="B589" s="283" t="s">
        <v>590</v>
      </c>
      <c r="C589" s="243">
        <v>700000</v>
      </c>
      <c r="D589" s="243">
        <v>700000</v>
      </c>
      <c r="E589" s="243">
        <v>700000</v>
      </c>
      <c r="F589" s="243"/>
    </row>
    <row r="590" spans="1:6" ht="15.95" customHeight="1" x14ac:dyDescent="0.2">
      <c r="A590" s="296"/>
      <c r="B590" s="297" t="s">
        <v>591</v>
      </c>
      <c r="C590" s="228">
        <v>3100000</v>
      </c>
      <c r="D590" s="228">
        <v>3236000</v>
      </c>
      <c r="E590" s="228">
        <v>2602516.4</v>
      </c>
      <c r="F590" s="228"/>
    </row>
    <row r="591" spans="1:6" ht="15.95" customHeight="1" x14ac:dyDescent="0.2">
      <c r="A591" s="364"/>
      <c r="B591" s="283" t="s">
        <v>592</v>
      </c>
      <c r="C591" s="243">
        <v>0</v>
      </c>
      <c r="D591" s="243">
        <v>18000</v>
      </c>
      <c r="E591" s="243">
        <v>18000</v>
      </c>
      <c r="F591" s="243"/>
    </row>
    <row r="592" spans="1:6" ht="15.95" customHeight="1" x14ac:dyDescent="0.2">
      <c r="A592" s="337"/>
      <c r="B592" s="297" t="s">
        <v>593</v>
      </c>
      <c r="C592" s="228">
        <v>0</v>
      </c>
      <c r="D592" s="228">
        <v>11200</v>
      </c>
      <c r="E592" s="228">
        <v>0</v>
      </c>
      <c r="F592" s="228"/>
    </row>
    <row r="593" spans="1:7" ht="15.95" customHeight="1" x14ac:dyDescent="0.2">
      <c r="A593" s="365"/>
      <c r="B593" s="283" t="s">
        <v>594</v>
      </c>
      <c r="C593" s="243">
        <v>0</v>
      </c>
      <c r="D593" s="243">
        <v>97000</v>
      </c>
      <c r="E593" s="243">
        <v>79260</v>
      </c>
      <c r="F593" s="243"/>
    </row>
    <row r="594" spans="1:7" ht="15.95" customHeight="1" thickBot="1" x14ac:dyDescent="0.25">
      <c r="A594" s="332"/>
      <c r="B594" s="308" t="s">
        <v>595</v>
      </c>
      <c r="C594" s="201">
        <v>0</v>
      </c>
      <c r="D594" s="201">
        <v>10000</v>
      </c>
      <c r="E594" s="201">
        <v>10000</v>
      </c>
      <c r="F594" s="336"/>
    </row>
    <row r="595" spans="1:7" ht="15.95" customHeight="1" thickBot="1" x14ac:dyDescent="0.3">
      <c r="A595" s="292">
        <v>3429</v>
      </c>
      <c r="B595" s="293" t="s">
        <v>596</v>
      </c>
      <c r="C595" s="251">
        <f>SUM(C596:C598)</f>
        <v>450000</v>
      </c>
      <c r="D595" s="251">
        <f t="shared" ref="D595:E595" si="8">SUM(D596:D598)</f>
        <v>698000</v>
      </c>
      <c r="E595" s="251">
        <f t="shared" si="8"/>
        <v>693313.56</v>
      </c>
      <c r="F595" s="294">
        <f>SUM(E595/D595*100)</f>
        <v>99.328590257879668</v>
      </c>
    </row>
    <row r="596" spans="1:7" ht="15.95" customHeight="1" x14ac:dyDescent="0.2">
      <c r="A596" s="333"/>
      <c r="B596" s="334" t="s">
        <v>597</v>
      </c>
      <c r="C596" s="335">
        <v>450000</v>
      </c>
      <c r="D596" s="335">
        <v>685000</v>
      </c>
      <c r="E596" s="335">
        <v>680313.56</v>
      </c>
      <c r="F596" s="335"/>
    </row>
    <row r="597" spans="1:7" ht="15.95" customHeight="1" x14ac:dyDescent="0.2">
      <c r="A597" s="364"/>
      <c r="B597" s="283" t="s">
        <v>598</v>
      </c>
      <c r="C597" s="243">
        <v>0</v>
      </c>
      <c r="D597" s="243">
        <v>5000</v>
      </c>
      <c r="E597" s="243">
        <v>5000</v>
      </c>
      <c r="F597" s="243"/>
    </row>
    <row r="598" spans="1:7" ht="15.95" customHeight="1" thickBot="1" x14ac:dyDescent="0.25">
      <c r="A598" s="366"/>
      <c r="B598" s="367" t="s">
        <v>599</v>
      </c>
      <c r="C598" s="336">
        <v>0</v>
      </c>
      <c r="D598" s="336">
        <v>8000</v>
      </c>
      <c r="E598" s="336">
        <v>8000</v>
      </c>
      <c r="F598" s="336"/>
    </row>
    <row r="599" spans="1:7" ht="15.95" customHeight="1" thickBot="1" x14ac:dyDescent="0.3">
      <c r="A599" s="292">
        <v>3515</v>
      </c>
      <c r="B599" s="293" t="s">
        <v>600</v>
      </c>
      <c r="C599" s="251">
        <f>SUM(C600)</f>
        <v>0</v>
      </c>
      <c r="D599" s="251">
        <f>SUM(D600)</f>
        <v>300000</v>
      </c>
      <c r="E599" s="251">
        <f>SUM(E600)</f>
        <v>300000</v>
      </c>
      <c r="F599" s="294">
        <f>SUM(E599/D599*100)</f>
        <v>100</v>
      </c>
    </row>
    <row r="600" spans="1:7" ht="15.95" customHeight="1" thickBot="1" x14ac:dyDescent="0.25">
      <c r="A600" s="307"/>
      <c r="B600" s="308" t="s">
        <v>601</v>
      </c>
      <c r="C600" s="201">
        <v>0</v>
      </c>
      <c r="D600" s="201">
        <v>300000</v>
      </c>
      <c r="E600" s="201">
        <v>300000</v>
      </c>
      <c r="F600" s="201"/>
    </row>
    <row r="601" spans="1:7" ht="15.95" customHeight="1" thickBot="1" x14ac:dyDescent="0.3">
      <c r="A601" s="292">
        <v>3522</v>
      </c>
      <c r="B601" s="293" t="s">
        <v>602</v>
      </c>
      <c r="C601" s="251">
        <f>SUM(C602)</f>
        <v>0</v>
      </c>
      <c r="D601" s="251">
        <f>SUM(D602)</f>
        <v>10000</v>
      </c>
      <c r="E601" s="251">
        <f>SUM(E602)</f>
        <v>10000</v>
      </c>
      <c r="F601" s="294">
        <f>SUM(E601/D601*100)</f>
        <v>100</v>
      </c>
    </row>
    <row r="602" spans="1:7" ht="15.95" customHeight="1" thickBot="1" x14ac:dyDescent="0.25">
      <c r="A602" s="333"/>
      <c r="B602" s="334" t="s">
        <v>603</v>
      </c>
      <c r="C602" s="335">
        <v>0</v>
      </c>
      <c r="D602" s="335">
        <v>10000</v>
      </c>
      <c r="E602" s="335">
        <v>10000</v>
      </c>
      <c r="F602" s="335"/>
    </row>
    <row r="603" spans="1:7" ht="15.95" customHeight="1" thickBot="1" x14ac:dyDescent="0.3">
      <c r="A603" s="292">
        <v>3533</v>
      </c>
      <c r="B603" s="293" t="s">
        <v>150</v>
      </c>
      <c r="C603" s="251">
        <f>SUM(C604:C604)</f>
        <v>0</v>
      </c>
      <c r="D603" s="251">
        <f>SUM(D604:D604)</f>
        <v>5000</v>
      </c>
      <c r="E603" s="251">
        <f>SUM(E604:E604)</f>
        <v>0</v>
      </c>
      <c r="F603" s="294">
        <f>SUM(E603/D603*100)</f>
        <v>0</v>
      </c>
    </row>
    <row r="604" spans="1:7" ht="15.95" customHeight="1" thickBot="1" x14ac:dyDescent="0.25">
      <c r="A604" s="368"/>
      <c r="B604" s="369" t="s">
        <v>604</v>
      </c>
      <c r="C604" s="370">
        <v>0</v>
      </c>
      <c r="D604" s="370">
        <v>5000</v>
      </c>
      <c r="E604" s="370">
        <v>0</v>
      </c>
      <c r="F604" s="370"/>
      <c r="G604" s="173"/>
    </row>
    <row r="605" spans="1:7" ht="15.95" customHeight="1" thickBot="1" x14ac:dyDescent="0.3">
      <c r="A605" s="292">
        <v>3543</v>
      </c>
      <c r="B605" s="293" t="s">
        <v>605</v>
      </c>
      <c r="C605" s="251">
        <f>SUM(C606:C610)</f>
        <v>0</v>
      </c>
      <c r="D605" s="251">
        <f>SUM(D606:D610)</f>
        <v>98300</v>
      </c>
      <c r="E605" s="251">
        <f>SUM(E606:E610)</f>
        <v>98300</v>
      </c>
      <c r="F605" s="294">
        <f>SUM(E605/D605*100)</f>
        <v>100</v>
      </c>
    </row>
    <row r="606" spans="1:7" ht="15.95" customHeight="1" x14ac:dyDescent="0.2">
      <c r="A606" s="296"/>
      <c r="B606" s="297" t="s">
        <v>606</v>
      </c>
      <c r="C606" s="228">
        <v>0</v>
      </c>
      <c r="D606" s="228">
        <v>27000</v>
      </c>
      <c r="E606" s="228">
        <v>27000</v>
      </c>
      <c r="F606" s="228"/>
    </row>
    <row r="607" spans="1:7" ht="15.95" customHeight="1" x14ac:dyDescent="0.2">
      <c r="A607" s="296"/>
      <c r="B607" s="297" t="s">
        <v>607</v>
      </c>
      <c r="C607" s="228">
        <v>0</v>
      </c>
      <c r="D607" s="228">
        <v>20000</v>
      </c>
      <c r="E607" s="228">
        <v>20000</v>
      </c>
      <c r="F607" s="228"/>
    </row>
    <row r="608" spans="1:7" ht="15.95" customHeight="1" x14ac:dyDescent="0.2">
      <c r="A608" s="296"/>
      <c r="B608" s="297" t="s">
        <v>608</v>
      </c>
      <c r="C608" s="228">
        <v>0</v>
      </c>
      <c r="D608" s="228">
        <v>28000</v>
      </c>
      <c r="E608" s="228">
        <v>28000</v>
      </c>
      <c r="F608" s="228"/>
    </row>
    <row r="609" spans="1:6" ht="15.95" customHeight="1" x14ac:dyDescent="0.2">
      <c r="A609" s="296"/>
      <c r="B609" s="297" t="s">
        <v>609</v>
      </c>
      <c r="C609" s="228">
        <v>0</v>
      </c>
      <c r="D609" s="228">
        <v>10000</v>
      </c>
      <c r="E609" s="228">
        <v>10000</v>
      </c>
      <c r="F609" s="228"/>
    </row>
    <row r="610" spans="1:6" ht="15.95" customHeight="1" thickBot="1" x14ac:dyDescent="0.25">
      <c r="A610" s="284"/>
      <c r="B610" s="285" t="s">
        <v>610</v>
      </c>
      <c r="C610" s="231">
        <v>0</v>
      </c>
      <c r="D610" s="231">
        <v>13300</v>
      </c>
      <c r="E610" s="231">
        <v>13300</v>
      </c>
      <c r="F610" s="231"/>
    </row>
    <row r="611" spans="1:6" ht="15.95" customHeight="1" thickBot="1" x14ac:dyDescent="0.3">
      <c r="A611" s="316">
        <v>3545</v>
      </c>
      <c r="B611" s="317" t="s">
        <v>611</v>
      </c>
      <c r="C611" s="318">
        <f>SUM(C612:C613)</f>
        <v>0</v>
      </c>
      <c r="D611" s="318">
        <f>SUM(D612:D613)</f>
        <v>144500</v>
      </c>
      <c r="E611" s="318">
        <f>SUM(E612:E613)</f>
        <v>144500</v>
      </c>
      <c r="F611" s="294">
        <f>SUM(E611/D611*100)</f>
        <v>100</v>
      </c>
    </row>
    <row r="612" spans="1:6" ht="15.95" customHeight="1" x14ac:dyDescent="0.2">
      <c r="A612" s="64"/>
      <c r="B612" s="334" t="s">
        <v>612</v>
      </c>
      <c r="C612" s="335">
        <v>0</v>
      </c>
      <c r="D612" s="335">
        <v>60500</v>
      </c>
      <c r="E612" s="335">
        <v>60500</v>
      </c>
      <c r="F612" s="372"/>
    </row>
    <row r="613" spans="1:6" ht="15.95" customHeight="1" thickBot="1" x14ac:dyDescent="0.25">
      <c r="A613" s="86"/>
      <c r="B613" s="299" t="s">
        <v>613</v>
      </c>
      <c r="C613" s="233">
        <v>0</v>
      </c>
      <c r="D613" s="233">
        <v>84000</v>
      </c>
      <c r="E613" s="233">
        <v>84000</v>
      </c>
      <c r="F613" s="373"/>
    </row>
    <row r="614" spans="1:6" ht="15.95" customHeight="1" thickBot="1" x14ac:dyDescent="0.3">
      <c r="A614" s="292">
        <v>3549</v>
      </c>
      <c r="B614" s="293" t="s">
        <v>614</v>
      </c>
      <c r="C614" s="251">
        <f>SUM(C615:C616)</f>
        <v>100000</v>
      </c>
      <c r="D614" s="251">
        <f>SUM(D615:D625)</f>
        <v>124000</v>
      </c>
      <c r="E614" s="251">
        <f>SUM(E615:E625)</f>
        <v>75260</v>
      </c>
      <c r="F614" s="294">
        <f>SUM(E614/D614*100)</f>
        <v>60.693548387096776</v>
      </c>
    </row>
    <row r="615" spans="1:6" ht="15.95" customHeight="1" x14ac:dyDescent="0.2">
      <c r="A615" s="333"/>
      <c r="B615" s="334" t="s">
        <v>615</v>
      </c>
      <c r="C615" s="335">
        <v>0</v>
      </c>
      <c r="D615" s="335">
        <v>24000</v>
      </c>
      <c r="E615" s="335">
        <v>24000</v>
      </c>
      <c r="F615" s="335"/>
    </row>
    <row r="616" spans="1:6" ht="15.95" customHeight="1" x14ac:dyDescent="0.2">
      <c r="A616" s="282"/>
      <c r="B616" s="283" t="s">
        <v>616</v>
      </c>
      <c r="C616" s="243">
        <v>100000</v>
      </c>
      <c r="D616" s="243">
        <v>29200</v>
      </c>
      <c r="E616" s="243">
        <v>0</v>
      </c>
      <c r="F616" s="243"/>
    </row>
    <row r="617" spans="1:6" ht="15.95" customHeight="1" x14ac:dyDescent="0.2">
      <c r="A617" s="296"/>
      <c r="B617" s="359" t="s">
        <v>617</v>
      </c>
      <c r="C617" s="313"/>
      <c r="D617" s="313">
        <v>8000</v>
      </c>
      <c r="E617" s="313">
        <v>4260</v>
      </c>
      <c r="F617" s="228"/>
    </row>
    <row r="618" spans="1:6" ht="15.95" customHeight="1" x14ac:dyDescent="0.2">
      <c r="A618" s="296"/>
      <c r="B618" s="359" t="s">
        <v>618</v>
      </c>
      <c r="C618" s="313"/>
      <c r="D618" s="313">
        <v>8000</v>
      </c>
      <c r="E618" s="313">
        <v>8000</v>
      </c>
      <c r="F618" s="228"/>
    </row>
    <row r="619" spans="1:6" ht="15.95" customHeight="1" x14ac:dyDescent="0.2">
      <c r="A619" s="296"/>
      <c r="B619" s="359" t="s">
        <v>619</v>
      </c>
      <c r="C619" s="313"/>
      <c r="D619" s="313">
        <v>8000</v>
      </c>
      <c r="E619" s="313">
        <v>8000</v>
      </c>
      <c r="F619" s="228"/>
    </row>
    <row r="620" spans="1:6" ht="15.95" customHeight="1" x14ac:dyDescent="0.2">
      <c r="A620" s="296"/>
      <c r="B620" s="359" t="s">
        <v>620</v>
      </c>
      <c r="C620" s="313"/>
      <c r="D620" s="313">
        <v>8000</v>
      </c>
      <c r="E620" s="313">
        <v>8000</v>
      </c>
      <c r="F620" s="228"/>
    </row>
    <row r="621" spans="1:6" ht="15.95" customHeight="1" x14ac:dyDescent="0.2">
      <c r="A621" s="296"/>
      <c r="B621" s="359" t="s">
        <v>621</v>
      </c>
      <c r="C621" s="313"/>
      <c r="D621" s="313">
        <v>8000</v>
      </c>
      <c r="E621" s="313">
        <v>8000</v>
      </c>
      <c r="F621" s="228"/>
    </row>
    <row r="622" spans="1:6" ht="15.95" customHeight="1" x14ac:dyDescent="0.2">
      <c r="A622" s="296"/>
      <c r="B622" s="359" t="s">
        <v>622</v>
      </c>
      <c r="C622" s="313"/>
      <c r="D622" s="313">
        <v>7800</v>
      </c>
      <c r="E622" s="313">
        <v>0</v>
      </c>
      <c r="F622" s="228"/>
    </row>
    <row r="623" spans="1:6" ht="15.95" customHeight="1" x14ac:dyDescent="0.2">
      <c r="A623" s="296"/>
      <c r="B623" s="359" t="s">
        <v>623</v>
      </c>
      <c r="C623" s="313"/>
      <c r="D623" s="313">
        <v>7000</v>
      </c>
      <c r="E623" s="313">
        <v>7000</v>
      </c>
      <c r="F623" s="228"/>
    </row>
    <row r="624" spans="1:6" ht="15.95" customHeight="1" x14ac:dyDescent="0.2">
      <c r="A624" s="296"/>
      <c r="B624" s="359" t="s">
        <v>624</v>
      </c>
      <c r="C624" s="313"/>
      <c r="D624" s="313">
        <v>8000</v>
      </c>
      <c r="E624" s="313">
        <v>0</v>
      </c>
      <c r="F624" s="228"/>
    </row>
    <row r="625" spans="1:6" ht="15.95" customHeight="1" thickBot="1" x14ac:dyDescent="0.25">
      <c r="A625" s="347"/>
      <c r="B625" s="363" t="s">
        <v>625</v>
      </c>
      <c r="C625" s="374"/>
      <c r="D625" s="374">
        <v>8000</v>
      </c>
      <c r="E625" s="374">
        <v>8000</v>
      </c>
      <c r="F625" s="233"/>
    </row>
    <row r="626" spans="1:6" ht="15.95" customHeight="1" thickBot="1" x14ac:dyDescent="0.3">
      <c r="A626" s="300">
        <v>3599</v>
      </c>
      <c r="B626" s="301" t="s">
        <v>626</v>
      </c>
      <c r="C626" s="255">
        <f>SUM(C627:C627)</f>
        <v>10000</v>
      </c>
      <c r="D626" s="255">
        <f>SUM(D627:D627)</f>
        <v>10000</v>
      </c>
      <c r="E626" s="255">
        <f>SUM(E627:E627)</f>
        <v>10000</v>
      </c>
      <c r="F626" s="302">
        <f>SUM(E626/D626*100)</f>
        <v>100</v>
      </c>
    </row>
    <row r="627" spans="1:6" ht="15.95" customHeight="1" thickBot="1" x14ac:dyDescent="0.25">
      <c r="A627" s="375"/>
      <c r="B627" s="367" t="s">
        <v>627</v>
      </c>
      <c r="C627" s="336">
        <v>10000</v>
      </c>
      <c r="D627" s="336">
        <v>10000</v>
      </c>
      <c r="E627" s="336">
        <v>10000</v>
      </c>
      <c r="F627" s="376"/>
    </row>
    <row r="628" spans="1:6" ht="15.95" customHeight="1" thickBot="1" x14ac:dyDescent="0.3">
      <c r="A628" s="292">
        <v>3631</v>
      </c>
      <c r="B628" s="293" t="s">
        <v>152</v>
      </c>
      <c r="C628" s="251">
        <f>SUM(C629:C652)</f>
        <v>4230000</v>
      </c>
      <c r="D628" s="251">
        <f>SUM(D629:D652)</f>
        <v>8541500</v>
      </c>
      <c r="E628" s="251">
        <f>SUM(E629:E652)</f>
        <v>6500065.71</v>
      </c>
      <c r="F628" s="294">
        <f>SUM(E628/D628*100)</f>
        <v>76.099815137856353</v>
      </c>
    </row>
    <row r="629" spans="1:6" ht="15.95" customHeight="1" x14ac:dyDescent="0.2">
      <c r="A629" s="282"/>
      <c r="B629" s="283" t="s">
        <v>628</v>
      </c>
      <c r="C629" s="243">
        <v>3200000</v>
      </c>
      <c r="D629" s="243">
        <v>3200000</v>
      </c>
      <c r="E629" s="243">
        <v>2132184.36</v>
      </c>
      <c r="F629" s="243"/>
    </row>
    <row r="630" spans="1:6" ht="15.95" customHeight="1" x14ac:dyDescent="0.2">
      <c r="A630" s="282"/>
      <c r="B630" s="283" t="s">
        <v>629</v>
      </c>
      <c r="C630" s="243">
        <v>350000</v>
      </c>
      <c r="D630" s="243">
        <v>350000</v>
      </c>
      <c r="E630" s="243">
        <v>326416.86</v>
      </c>
      <c r="F630" s="243"/>
    </row>
    <row r="631" spans="1:6" ht="15.95" customHeight="1" x14ac:dyDescent="0.2">
      <c r="A631" s="282"/>
      <c r="B631" s="283" t="s">
        <v>630</v>
      </c>
      <c r="C631" s="243">
        <v>0</v>
      </c>
      <c r="D631" s="243">
        <v>179000</v>
      </c>
      <c r="E631" s="243">
        <v>0</v>
      </c>
      <c r="F631" s="243"/>
    </row>
    <row r="632" spans="1:6" ht="15.95" customHeight="1" x14ac:dyDescent="0.2">
      <c r="A632" s="282"/>
      <c r="B632" s="283" t="s">
        <v>631</v>
      </c>
      <c r="C632" s="243">
        <v>0</v>
      </c>
      <c r="D632" s="243">
        <v>40000</v>
      </c>
      <c r="E632" s="243">
        <v>40000</v>
      </c>
      <c r="F632" s="243"/>
    </row>
    <row r="633" spans="1:6" ht="15.95" customHeight="1" x14ac:dyDescent="0.2">
      <c r="A633" s="296"/>
      <c r="B633" s="297" t="s">
        <v>632</v>
      </c>
      <c r="C633" s="228">
        <v>0</v>
      </c>
      <c r="D633" s="228">
        <v>0</v>
      </c>
      <c r="E633" s="228">
        <v>42096.04</v>
      </c>
      <c r="F633" s="228"/>
    </row>
    <row r="634" spans="1:6" ht="15.95" customHeight="1" x14ac:dyDescent="0.2">
      <c r="A634" s="296"/>
      <c r="B634" s="297" t="s">
        <v>633</v>
      </c>
      <c r="C634" s="228">
        <v>0</v>
      </c>
      <c r="D634" s="228">
        <v>0</v>
      </c>
      <c r="E634" s="228">
        <v>76988.91</v>
      </c>
      <c r="F634" s="228"/>
    </row>
    <row r="635" spans="1:6" ht="15.95" customHeight="1" x14ac:dyDescent="0.2">
      <c r="A635" s="296"/>
      <c r="B635" s="297" t="s">
        <v>634</v>
      </c>
      <c r="C635" s="228">
        <v>0</v>
      </c>
      <c r="D635" s="228">
        <v>100000</v>
      </c>
      <c r="E635" s="228">
        <v>80000</v>
      </c>
      <c r="F635" s="228"/>
    </row>
    <row r="636" spans="1:6" ht="15.95" customHeight="1" x14ac:dyDescent="0.2">
      <c r="A636" s="296"/>
      <c r="B636" s="297" t="s">
        <v>635</v>
      </c>
      <c r="C636" s="228">
        <v>0</v>
      </c>
      <c r="D636" s="228">
        <v>0</v>
      </c>
      <c r="E636" s="228">
        <v>87895.64</v>
      </c>
      <c r="F636" s="228"/>
    </row>
    <row r="637" spans="1:6" ht="15.95" customHeight="1" x14ac:dyDescent="0.2">
      <c r="A637" s="296"/>
      <c r="B637" s="297" t="s">
        <v>636</v>
      </c>
      <c r="C637" s="228">
        <v>0</v>
      </c>
      <c r="D637" s="228">
        <v>150000</v>
      </c>
      <c r="E637" s="228">
        <v>46500.3</v>
      </c>
      <c r="F637" s="228"/>
    </row>
    <row r="638" spans="1:6" ht="15.95" customHeight="1" x14ac:dyDescent="0.2">
      <c r="A638" s="296"/>
      <c r="B638" s="297" t="s">
        <v>637</v>
      </c>
      <c r="C638" s="228">
        <v>0</v>
      </c>
      <c r="D638" s="228">
        <v>0</v>
      </c>
      <c r="E638" s="228">
        <v>49575.09</v>
      </c>
      <c r="F638" s="228"/>
    </row>
    <row r="639" spans="1:6" ht="15.95" customHeight="1" x14ac:dyDescent="0.2">
      <c r="A639" s="296"/>
      <c r="B639" s="283" t="s">
        <v>638</v>
      </c>
      <c r="C639" s="228">
        <v>0</v>
      </c>
      <c r="D639" s="228">
        <v>10000</v>
      </c>
      <c r="E639" s="228">
        <v>5000</v>
      </c>
      <c r="F639" s="228"/>
    </row>
    <row r="640" spans="1:6" ht="15.95" customHeight="1" x14ac:dyDescent="0.2">
      <c r="A640" s="296"/>
      <c r="B640" s="304" t="s">
        <v>639</v>
      </c>
      <c r="C640" s="228">
        <v>0</v>
      </c>
      <c r="D640" s="228">
        <v>500000</v>
      </c>
      <c r="E640" s="228">
        <v>499999.44</v>
      </c>
      <c r="F640" s="228"/>
    </row>
    <row r="641" spans="1:6" ht="15.95" customHeight="1" x14ac:dyDescent="0.2">
      <c r="A641" s="296"/>
      <c r="B641" s="304" t="s">
        <v>640</v>
      </c>
      <c r="C641" s="228">
        <v>30000</v>
      </c>
      <c r="D641" s="228">
        <v>30000</v>
      </c>
      <c r="E641" s="228">
        <v>0</v>
      </c>
      <c r="F641" s="228"/>
    </row>
    <row r="642" spans="1:6" ht="15.95" customHeight="1" x14ac:dyDescent="0.2">
      <c r="A642" s="296"/>
      <c r="B642" s="304" t="s">
        <v>641</v>
      </c>
      <c r="C642" s="228">
        <v>0</v>
      </c>
      <c r="D642" s="228">
        <v>112500</v>
      </c>
      <c r="E642" s="228">
        <v>12500</v>
      </c>
      <c r="F642" s="228"/>
    </row>
    <row r="643" spans="1:6" ht="15.95" customHeight="1" x14ac:dyDescent="0.2">
      <c r="A643" s="296"/>
      <c r="B643" s="304" t="s">
        <v>642</v>
      </c>
      <c r="C643" s="228">
        <v>0</v>
      </c>
      <c r="D643" s="228">
        <v>280000</v>
      </c>
      <c r="E643" s="228">
        <v>96533.8</v>
      </c>
      <c r="F643" s="228"/>
    </row>
    <row r="644" spans="1:6" ht="15.95" customHeight="1" x14ac:dyDescent="0.2">
      <c r="A644" s="296"/>
      <c r="B644" s="304" t="s">
        <v>643</v>
      </c>
      <c r="C644" s="228">
        <v>0</v>
      </c>
      <c r="D644" s="228">
        <v>2000000</v>
      </c>
      <c r="E644" s="228">
        <v>1965280.27</v>
      </c>
      <c r="F644" s="228"/>
    </row>
    <row r="645" spans="1:6" ht="15.95" customHeight="1" x14ac:dyDescent="0.2">
      <c r="A645" s="296"/>
      <c r="B645" s="304" t="s">
        <v>644</v>
      </c>
      <c r="C645" s="228">
        <v>0</v>
      </c>
      <c r="D645" s="228">
        <v>310000</v>
      </c>
      <c r="E645" s="228">
        <v>96408</v>
      </c>
      <c r="F645" s="228"/>
    </row>
    <row r="646" spans="1:6" ht="15.95" customHeight="1" x14ac:dyDescent="0.2">
      <c r="A646" s="296"/>
      <c r="B646" s="304" t="s">
        <v>645</v>
      </c>
      <c r="C646" s="228">
        <v>0</v>
      </c>
      <c r="D646" s="228">
        <v>150000</v>
      </c>
      <c r="E646" s="228">
        <v>34321</v>
      </c>
      <c r="F646" s="228"/>
    </row>
    <row r="647" spans="1:6" ht="15.95" customHeight="1" x14ac:dyDescent="0.2">
      <c r="A647" s="296"/>
      <c r="B647" s="304" t="s">
        <v>646</v>
      </c>
      <c r="C647" s="228">
        <v>0</v>
      </c>
      <c r="D647" s="228">
        <v>200000</v>
      </c>
      <c r="E647" s="228">
        <v>80000</v>
      </c>
      <c r="F647" s="228"/>
    </row>
    <row r="648" spans="1:6" ht="15.95" customHeight="1" x14ac:dyDescent="0.2">
      <c r="A648" s="296"/>
      <c r="B648" s="304" t="s">
        <v>647</v>
      </c>
      <c r="C648" s="228">
        <v>0</v>
      </c>
      <c r="D648" s="228">
        <v>100000</v>
      </c>
      <c r="E648" s="228">
        <v>0</v>
      </c>
      <c r="F648" s="228"/>
    </row>
    <row r="649" spans="1:6" ht="15.95" customHeight="1" x14ac:dyDescent="0.2">
      <c r="A649" s="296"/>
      <c r="B649" s="297" t="s">
        <v>648</v>
      </c>
      <c r="C649" s="228">
        <v>650000</v>
      </c>
      <c r="D649" s="228">
        <v>830000</v>
      </c>
      <c r="E649" s="228">
        <v>780349.57</v>
      </c>
      <c r="F649" s="228"/>
    </row>
    <row r="650" spans="1:6" ht="15.95" customHeight="1" x14ac:dyDescent="0.2">
      <c r="A650" s="296"/>
      <c r="B650" s="297" t="s">
        <v>649</v>
      </c>
      <c r="C650" s="228">
        <v>0</v>
      </c>
      <c r="D650" s="228">
        <v>0</v>
      </c>
      <c r="E650" s="228">
        <v>15336.75</v>
      </c>
      <c r="F650" s="228"/>
    </row>
    <row r="651" spans="1:6" ht="15.95" customHeight="1" x14ac:dyDescent="0.2">
      <c r="A651" s="296"/>
      <c r="B651" s="297" t="s">
        <v>650</v>
      </c>
      <c r="C651" s="228">
        <v>0</v>
      </c>
      <c r="D651" s="228">
        <v>0</v>
      </c>
      <c r="E651" s="228">
        <v>27792.49</v>
      </c>
      <c r="F651" s="228"/>
    </row>
    <row r="652" spans="1:6" ht="15.95" customHeight="1" thickBot="1" x14ac:dyDescent="0.25">
      <c r="A652" s="284"/>
      <c r="B652" s="285" t="s">
        <v>651</v>
      </c>
      <c r="C652" s="231">
        <v>0</v>
      </c>
      <c r="D652" s="231">
        <v>0</v>
      </c>
      <c r="E652" s="231">
        <v>4887.1899999999996</v>
      </c>
      <c r="F652" s="231"/>
    </row>
    <row r="653" spans="1:6" ht="15.95" customHeight="1" thickBot="1" x14ac:dyDescent="0.3">
      <c r="A653" s="292">
        <v>3632</v>
      </c>
      <c r="B653" s="293" t="s">
        <v>652</v>
      </c>
      <c r="C653" s="251">
        <f>SUM(C654:C658)</f>
        <v>23000000</v>
      </c>
      <c r="D653" s="251">
        <f>SUM(D654:D661)</f>
        <v>24036500</v>
      </c>
      <c r="E653" s="251">
        <f>SUM(E654:E661)</f>
        <v>5522533.9399999995</v>
      </c>
      <c r="F653" s="294">
        <f>SUM(E653/D653*100)</f>
        <v>22.975616000665653</v>
      </c>
    </row>
    <row r="654" spans="1:6" ht="15.95" customHeight="1" x14ac:dyDescent="0.2">
      <c r="A654" s="333"/>
      <c r="B654" s="334" t="s">
        <v>653</v>
      </c>
      <c r="C654" s="335">
        <v>40000</v>
      </c>
      <c r="D654" s="335">
        <v>40000</v>
      </c>
      <c r="E654" s="335">
        <v>-6843</v>
      </c>
      <c r="F654" s="335"/>
    </row>
    <row r="655" spans="1:6" ht="15.95" customHeight="1" x14ac:dyDescent="0.2">
      <c r="A655" s="296"/>
      <c r="B655" s="297" t="s">
        <v>654</v>
      </c>
      <c r="C655" s="228">
        <v>0</v>
      </c>
      <c r="D655" s="228">
        <v>0</v>
      </c>
      <c r="E655" s="228">
        <v>12875.56</v>
      </c>
      <c r="F655" s="228"/>
    </row>
    <row r="656" spans="1:6" ht="15.95" customHeight="1" x14ac:dyDescent="0.2">
      <c r="A656" s="296"/>
      <c r="B656" s="297" t="s">
        <v>655</v>
      </c>
      <c r="C656" s="228">
        <v>1310000</v>
      </c>
      <c r="D656" s="228">
        <v>1860000</v>
      </c>
      <c r="E656" s="228">
        <v>1807355.47</v>
      </c>
      <c r="F656" s="228"/>
    </row>
    <row r="657" spans="1:6" ht="15.95" customHeight="1" x14ac:dyDescent="0.2">
      <c r="A657" s="284"/>
      <c r="B657" s="285" t="s">
        <v>656</v>
      </c>
      <c r="C657" s="231">
        <v>21600000</v>
      </c>
      <c r="D657" s="231">
        <v>21453500</v>
      </c>
      <c r="E657" s="231">
        <v>3090233.52</v>
      </c>
      <c r="F657" s="231"/>
    </row>
    <row r="658" spans="1:6" ht="15.95" customHeight="1" x14ac:dyDescent="0.2">
      <c r="A658" s="296"/>
      <c r="B658" s="297" t="s">
        <v>650</v>
      </c>
      <c r="C658" s="228">
        <v>50000</v>
      </c>
      <c r="D658" s="228">
        <v>50000</v>
      </c>
      <c r="E658" s="228">
        <v>89640.39</v>
      </c>
      <c r="F658" s="228"/>
    </row>
    <row r="659" spans="1:6" ht="15.95" customHeight="1" x14ac:dyDescent="0.2">
      <c r="A659" s="337"/>
      <c r="B659" s="297" t="s">
        <v>657</v>
      </c>
      <c r="C659" s="228">
        <v>0</v>
      </c>
      <c r="D659" s="228">
        <v>50000</v>
      </c>
      <c r="E659" s="228">
        <v>0</v>
      </c>
      <c r="F659" s="228"/>
    </row>
    <row r="660" spans="1:6" ht="15.95" customHeight="1" x14ac:dyDescent="0.2">
      <c r="A660" s="364"/>
      <c r="B660" s="283" t="s">
        <v>658</v>
      </c>
      <c r="C660" s="243">
        <v>0</v>
      </c>
      <c r="D660" s="243">
        <v>83000</v>
      </c>
      <c r="E660" s="243">
        <v>29300</v>
      </c>
      <c r="F660" s="243"/>
    </row>
    <row r="661" spans="1:6" ht="15.95" customHeight="1" thickBot="1" x14ac:dyDescent="0.25">
      <c r="A661" s="366"/>
      <c r="B661" s="367" t="s">
        <v>659</v>
      </c>
      <c r="C661" s="336">
        <v>0</v>
      </c>
      <c r="D661" s="336">
        <v>500000</v>
      </c>
      <c r="E661" s="336">
        <v>499972</v>
      </c>
      <c r="F661" s="336"/>
    </row>
    <row r="662" spans="1:6" ht="15.95" customHeight="1" thickBot="1" x14ac:dyDescent="0.3">
      <c r="A662" s="292">
        <v>3633</v>
      </c>
      <c r="B662" s="293" t="s">
        <v>660</v>
      </c>
      <c r="C662" s="251">
        <f>SUM(C663:C663)</f>
        <v>0</v>
      </c>
      <c r="D662" s="251">
        <f>SUM(D663:D664)</f>
        <v>453500</v>
      </c>
      <c r="E662" s="251">
        <f>SUM(E663:E664)</f>
        <v>397173</v>
      </c>
      <c r="F662" s="294">
        <f>SUM(E662/D662*100)</f>
        <v>87.579492833517094</v>
      </c>
    </row>
    <row r="663" spans="1:6" ht="15.95" customHeight="1" x14ac:dyDescent="0.25">
      <c r="A663" s="296"/>
      <c r="B663" s="377" t="s">
        <v>661</v>
      </c>
      <c r="C663" s="228">
        <v>0</v>
      </c>
      <c r="D663" s="228">
        <v>141000</v>
      </c>
      <c r="E663" s="228">
        <v>134673</v>
      </c>
      <c r="F663" s="228"/>
    </row>
    <row r="664" spans="1:6" ht="15.95" customHeight="1" thickBot="1" x14ac:dyDescent="0.25">
      <c r="A664" s="378"/>
      <c r="B664" s="329" t="s">
        <v>662</v>
      </c>
      <c r="C664" s="379">
        <v>0</v>
      </c>
      <c r="D664" s="379">
        <v>312500</v>
      </c>
      <c r="E664" s="379">
        <v>262500</v>
      </c>
      <c r="F664" s="379"/>
    </row>
    <row r="665" spans="1:6" ht="15.95" customHeight="1" thickBot="1" x14ac:dyDescent="0.3">
      <c r="A665" s="300">
        <v>3635</v>
      </c>
      <c r="B665" s="301" t="s">
        <v>663</v>
      </c>
      <c r="C665" s="255">
        <f>SUM(C666:C668)</f>
        <v>565000</v>
      </c>
      <c r="D665" s="255">
        <f>SUM(D666:D668)</f>
        <v>612600</v>
      </c>
      <c r="E665" s="255">
        <f>SUM(E666:E668)</f>
        <v>596530</v>
      </c>
      <c r="F665" s="302">
        <f>SUM(E665/D665*100)</f>
        <v>97.376754815540323</v>
      </c>
    </row>
    <row r="666" spans="1:6" ht="15.95" customHeight="1" x14ac:dyDescent="0.2">
      <c r="A666" s="380"/>
      <c r="B666" s="339" t="s">
        <v>664</v>
      </c>
      <c r="C666" s="340">
        <v>540000</v>
      </c>
      <c r="D666" s="340">
        <v>540000</v>
      </c>
      <c r="E666" s="340">
        <v>523930</v>
      </c>
      <c r="F666" s="381"/>
    </row>
    <row r="667" spans="1:6" ht="15.95" customHeight="1" x14ac:dyDescent="0.2">
      <c r="A667" s="382"/>
      <c r="B667" s="328" t="s">
        <v>665</v>
      </c>
      <c r="C667" s="350">
        <v>0</v>
      </c>
      <c r="D667" s="350">
        <v>60500</v>
      </c>
      <c r="E667" s="350">
        <v>60500</v>
      </c>
      <c r="F667" s="164"/>
    </row>
    <row r="668" spans="1:6" s="173" customFormat="1" ht="15.95" customHeight="1" thickBot="1" x14ac:dyDescent="0.25">
      <c r="A668" s="383"/>
      <c r="B668" s="384" t="s">
        <v>666</v>
      </c>
      <c r="C668" s="385">
        <v>25000</v>
      </c>
      <c r="D668" s="385">
        <v>12100</v>
      </c>
      <c r="E668" s="385">
        <v>12100</v>
      </c>
      <c r="F668" s="169"/>
    </row>
    <row r="669" spans="1:6" ht="15.95" customHeight="1" thickBot="1" x14ac:dyDescent="0.3">
      <c r="A669" s="300">
        <v>3639</v>
      </c>
      <c r="B669" s="301" t="s">
        <v>667</v>
      </c>
      <c r="C669" s="255">
        <f>SUM(C670:C704)</f>
        <v>9196000</v>
      </c>
      <c r="D669" s="255">
        <f>SUM(D670:D704)</f>
        <v>14037749</v>
      </c>
      <c r="E669" s="255">
        <f>SUM(E670:E704)</f>
        <v>2329615.94</v>
      </c>
      <c r="F669" s="302">
        <f>SUM(E669/D669*100)</f>
        <v>16.595366821275974</v>
      </c>
    </row>
    <row r="670" spans="1:6" ht="15.95" customHeight="1" x14ac:dyDescent="0.2">
      <c r="A670" s="386"/>
      <c r="B670" s="283" t="s">
        <v>668</v>
      </c>
      <c r="C670" s="243">
        <v>90000</v>
      </c>
      <c r="D670" s="243">
        <v>90000</v>
      </c>
      <c r="E670" s="243">
        <v>57080</v>
      </c>
      <c r="F670" s="243"/>
    </row>
    <row r="671" spans="1:6" ht="15.95" customHeight="1" x14ac:dyDescent="0.2">
      <c r="A671" s="386"/>
      <c r="B671" s="283" t="s">
        <v>669</v>
      </c>
      <c r="C671" s="243">
        <v>20000</v>
      </c>
      <c r="D671" s="243">
        <v>20000</v>
      </c>
      <c r="E671" s="243">
        <v>0</v>
      </c>
      <c r="F671" s="243"/>
    </row>
    <row r="672" spans="1:6" ht="15.95" customHeight="1" x14ac:dyDescent="0.2">
      <c r="A672" s="387"/>
      <c r="B672" s="297" t="s">
        <v>670</v>
      </c>
      <c r="C672" s="228">
        <v>80000</v>
      </c>
      <c r="D672" s="228">
        <v>80000</v>
      </c>
      <c r="E672" s="228">
        <v>72000</v>
      </c>
      <c r="F672" s="228"/>
    </row>
    <row r="673" spans="1:6" ht="15.95" customHeight="1" x14ac:dyDescent="0.2">
      <c r="A673" s="387"/>
      <c r="B673" s="297" t="s">
        <v>671</v>
      </c>
      <c r="C673" s="228">
        <v>0</v>
      </c>
      <c r="D673" s="228">
        <v>33500</v>
      </c>
      <c r="E673" s="228">
        <v>0</v>
      </c>
      <c r="F673" s="228"/>
    </row>
    <row r="674" spans="1:6" ht="15.95" customHeight="1" x14ac:dyDescent="0.2">
      <c r="A674" s="387"/>
      <c r="B674" s="297" t="s">
        <v>672</v>
      </c>
      <c r="C674" s="228">
        <v>0</v>
      </c>
      <c r="D674" s="228">
        <v>97000</v>
      </c>
      <c r="E674" s="228">
        <v>87678.89</v>
      </c>
      <c r="F674" s="228"/>
    </row>
    <row r="675" spans="1:6" ht="15.95" customHeight="1" x14ac:dyDescent="0.2">
      <c r="A675" s="387"/>
      <c r="B675" s="297" t="s">
        <v>673</v>
      </c>
      <c r="C675" s="228">
        <v>336226</v>
      </c>
      <c r="D675" s="228">
        <v>336226</v>
      </c>
      <c r="E675" s="228"/>
      <c r="F675" s="228"/>
    </row>
    <row r="676" spans="1:6" ht="15.95" customHeight="1" x14ac:dyDescent="0.2">
      <c r="A676" s="387"/>
      <c r="B676" s="359" t="s">
        <v>674</v>
      </c>
      <c r="C676" s="228"/>
      <c r="D676" s="228"/>
      <c r="E676" s="228">
        <v>21711.3</v>
      </c>
      <c r="F676" s="228"/>
    </row>
    <row r="677" spans="1:6" ht="15.95" customHeight="1" x14ac:dyDescent="0.2">
      <c r="A677" s="387"/>
      <c r="B677" s="359" t="s">
        <v>675</v>
      </c>
      <c r="C677" s="228"/>
      <c r="D677" s="228"/>
      <c r="E677" s="228">
        <v>13781</v>
      </c>
      <c r="F677" s="228"/>
    </row>
    <row r="678" spans="1:6" ht="15.95" customHeight="1" x14ac:dyDescent="0.2">
      <c r="A678" s="387"/>
      <c r="B678" s="359" t="s">
        <v>676</v>
      </c>
      <c r="C678" s="228"/>
      <c r="D678" s="228"/>
      <c r="E678" s="228">
        <v>1353</v>
      </c>
      <c r="F678" s="228"/>
    </row>
    <row r="679" spans="1:6" ht="15.95" customHeight="1" x14ac:dyDescent="0.2">
      <c r="A679" s="387"/>
      <c r="B679" s="359" t="s">
        <v>677</v>
      </c>
      <c r="C679" s="228"/>
      <c r="D679" s="228"/>
      <c r="E679" s="228">
        <v>40141.040000000001</v>
      </c>
      <c r="F679" s="228"/>
    </row>
    <row r="680" spans="1:6" ht="15.95" customHeight="1" x14ac:dyDescent="0.2">
      <c r="A680" s="387"/>
      <c r="B680" s="359" t="s">
        <v>678</v>
      </c>
      <c r="C680" s="228"/>
      <c r="D680" s="228"/>
      <c r="E680" s="228">
        <v>80752</v>
      </c>
      <c r="F680" s="228"/>
    </row>
    <row r="681" spans="1:6" ht="15.95" customHeight="1" x14ac:dyDescent="0.2">
      <c r="A681" s="387"/>
      <c r="B681" s="297" t="s">
        <v>679</v>
      </c>
      <c r="C681" s="228">
        <v>183774</v>
      </c>
      <c r="D681" s="228">
        <v>183774</v>
      </c>
      <c r="E681" s="228">
        <v>183774</v>
      </c>
      <c r="F681" s="228"/>
    </row>
    <row r="682" spans="1:6" ht="15.95" customHeight="1" x14ac:dyDescent="0.2">
      <c r="A682" s="387"/>
      <c r="B682" s="297" t="s">
        <v>680</v>
      </c>
      <c r="C682" s="228">
        <v>3085000</v>
      </c>
      <c r="D682" s="228">
        <v>3085000</v>
      </c>
      <c r="E682" s="228">
        <v>0</v>
      </c>
      <c r="F682" s="228"/>
    </row>
    <row r="683" spans="1:6" ht="15.95" customHeight="1" x14ac:dyDescent="0.2">
      <c r="A683" s="387"/>
      <c r="B683" s="297" t="s">
        <v>681</v>
      </c>
      <c r="C683" s="228">
        <v>1000000</v>
      </c>
      <c r="D683" s="228">
        <v>3577000</v>
      </c>
      <c r="E683" s="228">
        <v>368338.5</v>
      </c>
      <c r="F683" s="228"/>
    </row>
    <row r="684" spans="1:6" ht="15.95" customHeight="1" x14ac:dyDescent="0.2">
      <c r="A684" s="387"/>
      <c r="B684" s="297" t="s">
        <v>682</v>
      </c>
      <c r="C684" s="228">
        <v>2200000</v>
      </c>
      <c r="D684" s="228">
        <v>2200000</v>
      </c>
      <c r="E684" s="228">
        <v>0</v>
      </c>
      <c r="F684" s="228"/>
    </row>
    <row r="685" spans="1:6" ht="15.95" customHeight="1" x14ac:dyDescent="0.2">
      <c r="A685" s="387"/>
      <c r="B685" s="297" t="s">
        <v>683</v>
      </c>
      <c r="C685" s="228">
        <v>0</v>
      </c>
      <c r="D685" s="228">
        <v>30000</v>
      </c>
      <c r="E685" s="228">
        <v>40000</v>
      </c>
      <c r="F685" s="228"/>
    </row>
    <row r="686" spans="1:6" ht="15.95" customHeight="1" x14ac:dyDescent="0.2">
      <c r="A686" s="387"/>
      <c r="B686" s="297" t="s">
        <v>684</v>
      </c>
      <c r="C686" s="228">
        <v>0</v>
      </c>
      <c r="D686" s="228">
        <v>390120</v>
      </c>
      <c r="E686" s="228">
        <v>14640</v>
      </c>
      <c r="F686" s="228"/>
    </row>
    <row r="687" spans="1:6" ht="15.95" customHeight="1" x14ac:dyDescent="0.2">
      <c r="A687" s="387"/>
      <c r="B687" s="297" t="s">
        <v>685</v>
      </c>
      <c r="C687" s="228">
        <v>0</v>
      </c>
      <c r="D687" s="228">
        <v>200000</v>
      </c>
      <c r="E687" s="228">
        <v>16943.5</v>
      </c>
      <c r="F687" s="228"/>
    </row>
    <row r="688" spans="1:6" ht="15.95" customHeight="1" x14ac:dyDescent="0.2">
      <c r="A688" s="387"/>
      <c r="B688" s="297" t="s">
        <v>686</v>
      </c>
      <c r="C688" s="228">
        <v>400000</v>
      </c>
      <c r="D688" s="228">
        <v>510000</v>
      </c>
      <c r="E688" s="228">
        <v>99812</v>
      </c>
      <c r="F688" s="228"/>
    </row>
    <row r="689" spans="1:6" ht="15.95" customHeight="1" x14ac:dyDescent="0.2">
      <c r="A689" s="387"/>
      <c r="B689" s="297" t="s">
        <v>687</v>
      </c>
      <c r="C689" s="228">
        <v>15000</v>
      </c>
      <c r="D689" s="228">
        <v>15000</v>
      </c>
      <c r="E689" s="228">
        <v>3063</v>
      </c>
      <c r="F689" s="228"/>
    </row>
    <row r="690" spans="1:6" ht="15.95" customHeight="1" x14ac:dyDescent="0.2">
      <c r="A690" s="387"/>
      <c r="B690" s="297" t="s">
        <v>688</v>
      </c>
      <c r="C690" s="228">
        <v>250000</v>
      </c>
      <c r="D690" s="228">
        <v>250000</v>
      </c>
      <c r="E690" s="228">
        <v>21798.43</v>
      </c>
      <c r="F690" s="228"/>
    </row>
    <row r="691" spans="1:6" ht="15.95" customHeight="1" x14ac:dyDescent="0.2">
      <c r="A691" s="387"/>
      <c r="B691" s="297" t="s">
        <v>689</v>
      </c>
      <c r="C691" s="228">
        <v>50000</v>
      </c>
      <c r="D691" s="228">
        <v>50000</v>
      </c>
      <c r="E691" s="228">
        <v>15600</v>
      </c>
      <c r="F691" s="228"/>
    </row>
    <row r="692" spans="1:6" ht="15.95" customHeight="1" x14ac:dyDescent="0.2">
      <c r="A692" s="387"/>
      <c r="B692" s="297" t="s">
        <v>690</v>
      </c>
      <c r="C692" s="228">
        <v>5000</v>
      </c>
      <c r="D692" s="228">
        <v>5000</v>
      </c>
      <c r="E692" s="228">
        <v>4972</v>
      </c>
      <c r="F692" s="228"/>
    </row>
    <row r="693" spans="1:6" ht="15.95" customHeight="1" x14ac:dyDescent="0.2">
      <c r="A693" s="387"/>
      <c r="B693" s="297" t="s">
        <v>691</v>
      </c>
      <c r="C693" s="228">
        <v>180000</v>
      </c>
      <c r="D693" s="228">
        <v>120000</v>
      </c>
      <c r="E693" s="228">
        <v>57849</v>
      </c>
      <c r="F693" s="228"/>
    </row>
    <row r="694" spans="1:6" ht="15.95" customHeight="1" x14ac:dyDescent="0.2">
      <c r="A694" s="387"/>
      <c r="B694" s="297" t="s">
        <v>692</v>
      </c>
      <c r="C694" s="228">
        <v>250000</v>
      </c>
      <c r="D694" s="228">
        <v>266000</v>
      </c>
      <c r="E694" s="228">
        <v>133164.65</v>
      </c>
      <c r="F694" s="228"/>
    </row>
    <row r="695" spans="1:6" ht="15.95" customHeight="1" x14ac:dyDescent="0.2">
      <c r="A695" s="387"/>
      <c r="B695" s="297" t="s">
        <v>693</v>
      </c>
      <c r="C695" s="228">
        <v>0</v>
      </c>
      <c r="D695" s="228">
        <v>139000</v>
      </c>
      <c r="E695" s="228">
        <v>137000</v>
      </c>
      <c r="F695" s="228"/>
    </row>
    <row r="696" spans="1:6" ht="15.95" customHeight="1" x14ac:dyDescent="0.2">
      <c r="A696" s="387"/>
      <c r="B696" s="297" t="s">
        <v>694</v>
      </c>
      <c r="C696" s="228">
        <v>100000</v>
      </c>
      <c r="D696" s="228">
        <v>40000</v>
      </c>
      <c r="E696" s="228">
        <v>8000</v>
      </c>
      <c r="F696" s="228"/>
    </row>
    <row r="697" spans="1:6" ht="15.95" customHeight="1" x14ac:dyDescent="0.2">
      <c r="A697" s="387"/>
      <c r="B697" s="297" t="s">
        <v>695</v>
      </c>
      <c r="C697" s="228">
        <v>10000</v>
      </c>
      <c r="D697" s="228">
        <v>4000</v>
      </c>
      <c r="E697" s="228">
        <v>3547</v>
      </c>
      <c r="F697" s="228"/>
    </row>
    <row r="698" spans="1:6" ht="15.95" customHeight="1" x14ac:dyDescent="0.2">
      <c r="A698" s="387"/>
      <c r="B698" s="297" t="s">
        <v>696</v>
      </c>
      <c r="C698" s="228">
        <v>20000</v>
      </c>
      <c r="D698" s="228">
        <v>20000</v>
      </c>
      <c r="E698" s="228">
        <v>8050</v>
      </c>
      <c r="F698" s="228"/>
    </row>
    <row r="699" spans="1:6" ht="15.95" customHeight="1" x14ac:dyDescent="0.2">
      <c r="A699" s="387"/>
      <c r="B699" s="297" t="s">
        <v>697</v>
      </c>
      <c r="C699" s="228">
        <v>200000</v>
      </c>
      <c r="D699" s="228">
        <v>71000</v>
      </c>
      <c r="E699" s="228">
        <v>0</v>
      </c>
      <c r="F699" s="228"/>
    </row>
    <row r="700" spans="1:6" ht="15.95" customHeight="1" x14ac:dyDescent="0.2">
      <c r="A700" s="382"/>
      <c r="B700" s="358" t="s">
        <v>698</v>
      </c>
      <c r="C700" s="388">
        <v>300000</v>
      </c>
      <c r="D700" s="388">
        <v>717629</v>
      </c>
      <c r="E700" s="388">
        <v>305282.33</v>
      </c>
      <c r="F700" s="388"/>
    </row>
    <row r="701" spans="1:6" ht="15.95" customHeight="1" x14ac:dyDescent="0.2">
      <c r="A701" s="387"/>
      <c r="B701" s="297" t="s">
        <v>699</v>
      </c>
      <c r="C701" s="228">
        <v>30000</v>
      </c>
      <c r="D701" s="228">
        <v>176500</v>
      </c>
      <c r="E701" s="228">
        <v>218319.08</v>
      </c>
      <c r="F701" s="228"/>
    </row>
    <row r="702" spans="1:6" ht="15.95" customHeight="1" x14ac:dyDescent="0.2">
      <c r="A702" s="389"/>
      <c r="B702" s="285" t="s">
        <v>700</v>
      </c>
      <c r="C702" s="231">
        <v>71000</v>
      </c>
      <c r="D702" s="231">
        <v>71000</v>
      </c>
      <c r="E702" s="231">
        <v>62920</v>
      </c>
      <c r="F702" s="231"/>
    </row>
    <row r="703" spans="1:6" ht="15.95" customHeight="1" x14ac:dyDescent="0.2">
      <c r="A703" s="389"/>
      <c r="B703" s="285" t="s">
        <v>701</v>
      </c>
      <c r="C703" s="231">
        <v>0</v>
      </c>
      <c r="D703" s="231">
        <v>1000000</v>
      </c>
      <c r="E703" s="231">
        <v>0</v>
      </c>
      <c r="F703" s="231"/>
    </row>
    <row r="704" spans="1:6" ht="15.95" customHeight="1" thickBot="1" x14ac:dyDescent="0.25">
      <c r="A704" s="389"/>
      <c r="B704" s="285" t="s">
        <v>648</v>
      </c>
      <c r="C704" s="231">
        <v>320000</v>
      </c>
      <c r="D704" s="231">
        <v>260000</v>
      </c>
      <c r="E704" s="231">
        <v>252045.22</v>
      </c>
      <c r="F704" s="231"/>
    </row>
    <row r="705" spans="1:6" ht="15.95" customHeight="1" thickBot="1" x14ac:dyDescent="0.3">
      <c r="A705" s="292">
        <v>3722</v>
      </c>
      <c r="B705" s="293" t="s">
        <v>702</v>
      </c>
      <c r="C705" s="251">
        <f>SUM(C706:C711)</f>
        <v>8050000</v>
      </c>
      <c r="D705" s="251">
        <f>SUM(D706:D711)</f>
        <v>8050000</v>
      </c>
      <c r="E705" s="251">
        <f>SUM(E706:E711)</f>
        <v>8041028.1500000004</v>
      </c>
      <c r="F705" s="294">
        <f>SUM(E705/D705*100)</f>
        <v>99.888548447204968</v>
      </c>
    </row>
    <row r="706" spans="1:6" ht="15.95" customHeight="1" x14ac:dyDescent="0.2">
      <c r="A706" s="282"/>
      <c r="B706" s="283" t="s">
        <v>703</v>
      </c>
      <c r="C706" s="243">
        <v>250000</v>
      </c>
      <c r="D706" s="243">
        <v>250000</v>
      </c>
      <c r="E706" s="243">
        <v>241140</v>
      </c>
      <c r="F706" s="243"/>
    </row>
    <row r="707" spans="1:6" ht="15.95" customHeight="1" x14ac:dyDescent="0.2">
      <c r="A707" s="296"/>
      <c r="B707" s="297" t="s">
        <v>337</v>
      </c>
      <c r="C707" s="228">
        <v>7800000</v>
      </c>
      <c r="D707" s="228">
        <v>7800000</v>
      </c>
      <c r="E707" s="228">
        <v>6634255.2000000002</v>
      </c>
      <c r="F707" s="228"/>
    </row>
    <row r="708" spans="1:6" ht="15.95" customHeight="1" x14ac:dyDescent="0.2">
      <c r="A708" s="296"/>
      <c r="B708" s="297" t="s">
        <v>338</v>
      </c>
      <c r="C708" s="228">
        <v>0</v>
      </c>
      <c r="D708" s="228">
        <v>0</v>
      </c>
      <c r="E708" s="228">
        <v>184649.65</v>
      </c>
      <c r="F708" s="228"/>
    </row>
    <row r="709" spans="1:6" ht="15.95" customHeight="1" x14ac:dyDescent="0.2">
      <c r="A709" s="296"/>
      <c r="B709" s="297" t="s">
        <v>339</v>
      </c>
      <c r="C709" s="228">
        <v>0</v>
      </c>
      <c r="D709" s="228">
        <v>0</v>
      </c>
      <c r="E709" s="228">
        <v>339753.05</v>
      </c>
      <c r="F709" s="228"/>
    </row>
    <row r="710" spans="1:6" ht="15.95" customHeight="1" x14ac:dyDescent="0.2">
      <c r="A710" s="296"/>
      <c r="B710" s="297" t="s">
        <v>340</v>
      </c>
      <c r="C710" s="228">
        <v>0</v>
      </c>
      <c r="D710" s="228">
        <v>0</v>
      </c>
      <c r="E710" s="228">
        <v>434826.65</v>
      </c>
      <c r="F710" s="228"/>
    </row>
    <row r="711" spans="1:6" ht="15.95" customHeight="1" thickBot="1" x14ac:dyDescent="0.25">
      <c r="A711" s="284"/>
      <c r="B711" s="285" t="s">
        <v>341</v>
      </c>
      <c r="C711" s="231">
        <v>0</v>
      </c>
      <c r="D711" s="231">
        <v>0</v>
      </c>
      <c r="E711" s="231">
        <v>206403.6</v>
      </c>
      <c r="F711" s="231"/>
    </row>
    <row r="712" spans="1:6" ht="15.95" customHeight="1" thickBot="1" x14ac:dyDescent="0.3">
      <c r="A712" s="316">
        <v>3725</v>
      </c>
      <c r="B712" s="317" t="s">
        <v>704</v>
      </c>
      <c r="C712" s="318">
        <f>SUM(C713:C715)</f>
        <v>450000</v>
      </c>
      <c r="D712" s="318">
        <f>SUM(D713:D715)</f>
        <v>720000</v>
      </c>
      <c r="E712" s="318">
        <f>SUM(E713:E715)</f>
        <v>623014.06999999995</v>
      </c>
      <c r="F712" s="294">
        <f>SUM(E712/D712*100)</f>
        <v>86.529731944444435</v>
      </c>
    </row>
    <row r="713" spans="1:6" ht="28.5" x14ac:dyDescent="0.2">
      <c r="A713" s="390"/>
      <c r="B713" s="391" t="s">
        <v>705</v>
      </c>
      <c r="C713" s="370">
        <v>100000</v>
      </c>
      <c r="D713" s="370">
        <v>100000</v>
      </c>
      <c r="E713" s="370">
        <v>312551.09999999998</v>
      </c>
      <c r="F713" s="121"/>
    </row>
    <row r="714" spans="1:6" ht="15.95" customHeight="1" x14ac:dyDescent="0.2">
      <c r="A714" s="68"/>
      <c r="B714" s="297" t="s">
        <v>706</v>
      </c>
      <c r="C714" s="228">
        <v>100000</v>
      </c>
      <c r="D714" s="228">
        <v>370000</v>
      </c>
      <c r="E714" s="228">
        <v>149808.89000000001</v>
      </c>
      <c r="F714" s="229"/>
    </row>
    <row r="715" spans="1:6" ht="15.95" customHeight="1" thickBot="1" x14ac:dyDescent="0.25">
      <c r="A715" s="81"/>
      <c r="B715" s="285" t="s">
        <v>707</v>
      </c>
      <c r="C715" s="231">
        <v>250000</v>
      </c>
      <c r="D715" s="231">
        <v>250000</v>
      </c>
      <c r="E715" s="231">
        <v>160654.07999999999</v>
      </c>
      <c r="F715" s="202"/>
    </row>
    <row r="716" spans="1:6" ht="15.95" customHeight="1" thickBot="1" x14ac:dyDescent="0.3">
      <c r="A716" s="292">
        <v>3726</v>
      </c>
      <c r="B716" s="293" t="s">
        <v>167</v>
      </c>
      <c r="C716" s="251">
        <f>SUM(C717)</f>
        <v>10000</v>
      </c>
      <c r="D716" s="251">
        <f>SUM(D717)</f>
        <v>10000</v>
      </c>
      <c r="E716" s="251">
        <f>SUM(E717)</f>
        <v>0</v>
      </c>
      <c r="F716" s="294">
        <f>SUM(E716/D716*100)</f>
        <v>0</v>
      </c>
    </row>
    <row r="717" spans="1:6" ht="15.95" customHeight="1" thickBot="1" x14ac:dyDescent="0.25">
      <c r="A717" s="307"/>
      <c r="B717" s="308" t="s">
        <v>708</v>
      </c>
      <c r="C717" s="201">
        <v>10000</v>
      </c>
      <c r="D717" s="201">
        <v>10000</v>
      </c>
      <c r="E717" s="201">
        <v>0</v>
      </c>
      <c r="F717" s="201"/>
    </row>
    <row r="718" spans="1:6" ht="15.95" customHeight="1" thickBot="1" x14ac:dyDescent="0.3">
      <c r="A718" s="292">
        <v>3727</v>
      </c>
      <c r="B718" s="293" t="s">
        <v>709</v>
      </c>
      <c r="C718" s="251">
        <f>SUM(C719:C723)</f>
        <v>6100000</v>
      </c>
      <c r="D718" s="251">
        <f>SUM(D719:D723)</f>
        <v>7300000</v>
      </c>
      <c r="E718" s="251">
        <f>SUM(E719:E723)</f>
        <v>7037181.9499999993</v>
      </c>
      <c r="F718" s="294">
        <f>SUM(E718/D718*100)</f>
        <v>96.399752739726026</v>
      </c>
    </row>
    <row r="719" spans="1:6" ht="15.95" customHeight="1" x14ac:dyDescent="0.2">
      <c r="A719" s="282"/>
      <c r="B719" s="283" t="s">
        <v>337</v>
      </c>
      <c r="C719" s="243">
        <v>6100000</v>
      </c>
      <c r="D719" s="243">
        <v>7300000</v>
      </c>
      <c r="E719" s="243">
        <v>6626162.5599999996</v>
      </c>
      <c r="F719" s="243"/>
    </row>
    <row r="720" spans="1:6" ht="15.95" customHeight="1" x14ac:dyDescent="0.2">
      <c r="A720" s="296"/>
      <c r="B720" s="297" t="s">
        <v>338</v>
      </c>
      <c r="C720" s="228">
        <v>0</v>
      </c>
      <c r="D720" s="228">
        <v>0</v>
      </c>
      <c r="E720" s="228">
        <v>52233.47</v>
      </c>
      <c r="F720" s="228"/>
    </row>
    <row r="721" spans="1:6" ht="15.95" customHeight="1" x14ac:dyDescent="0.2">
      <c r="A721" s="296"/>
      <c r="B721" s="297" t="s">
        <v>339</v>
      </c>
      <c r="C721" s="228">
        <v>0</v>
      </c>
      <c r="D721" s="228">
        <v>0</v>
      </c>
      <c r="E721" s="228">
        <v>108069.64</v>
      </c>
      <c r="F721" s="228"/>
    </row>
    <row r="722" spans="1:6" ht="15.95" customHeight="1" x14ac:dyDescent="0.2">
      <c r="A722" s="296"/>
      <c r="B722" s="297" t="s">
        <v>340</v>
      </c>
      <c r="C722" s="228">
        <v>0</v>
      </c>
      <c r="D722" s="228">
        <v>0</v>
      </c>
      <c r="E722" s="228">
        <v>193754.13</v>
      </c>
      <c r="F722" s="228"/>
    </row>
    <row r="723" spans="1:6" ht="15.95" customHeight="1" thickBot="1" x14ac:dyDescent="0.25">
      <c r="A723" s="284"/>
      <c r="B723" s="285" t="s">
        <v>341</v>
      </c>
      <c r="C723" s="231">
        <v>0</v>
      </c>
      <c r="D723" s="231">
        <v>0</v>
      </c>
      <c r="E723" s="231">
        <v>56962.15</v>
      </c>
      <c r="F723" s="231"/>
    </row>
    <row r="724" spans="1:6" ht="15.95" customHeight="1" thickBot="1" x14ac:dyDescent="0.3">
      <c r="A724" s="292">
        <v>3728</v>
      </c>
      <c r="B724" s="293" t="s">
        <v>710</v>
      </c>
      <c r="C724" s="251">
        <f>SUM(C725:C725)</f>
        <v>20000</v>
      </c>
      <c r="D724" s="251">
        <f>SUM(D725:D725)</f>
        <v>20000</v>
      </c>
      <c r="E724" s="251">
        <f>SUM(E725:E725)</f>
        <v>0</v>
      </c>
      <c r="F724" s="294">
        <f>SUM(E724/D724*100)</f>
        <v>0</v>
      </c>
    </row>
    <row r="725" spans="1:6" ht="15.95" customHeight="1" thickBot="1" x14ac:dyDescent="0.25">
      <c r="A725" s="282"/>
      <c r="B725" s="283" t="s">
        <v>711</v>
      </c>
      <c r="C725" s="243">
        <v>20000</v>
      </c>
      <c r="D725" s="243">
        <v>20000</v>
      </c>
      <c r="E725" s="243">
        <v>0</v>
      </c>
      <c r="F725" s="243"/>
    </row>
    <row r="726" spans="1:6" ht="15.95" customHeight="1" thickBot="1" x14ac:dyDescent="0.3">
      <c r="A726" s="292">
        <v>3729</v>
      </c>
      <c r="B726" s="293" t="s">
        <v>712</v>
      </c>
      <c r="C726" s="251">
        <f>SUM(C727:C729)</f>
        <v>210000</v>
      </c>
      <c r="D726" s="251">
        <f>SUM(D727:D729)</f>
        <v>260000</v>
      </c>
      <c r="E726" s="251">
        <f>SUM(E727:E729)</f>
        <v>171297.52</v>
      </c>
      <c r="F726" s="294">
        <f>SUM(E726/D726*100)</f>
        <v>65.883661538461538</v>
      </c>
    </row>
    <row r="727" spans="1:6" ht="15.95" customHeight="1" x14ac:dyDescent="0.2">
      <c r="A727" s="282"/>
      <c r="B727" s="283" t="s">
        <v>713</v>
      </c>
      <c r="C727" s="243">
        <v>50000</v>
      </c>
      <c r="D727" s="243">
        <v>70000</v>
      </c>
      <c r="E727" s="243">
        <v>1616.8</v>
      </c>
      <c r="F727" s="243"/>
    </row>
    <row r="728" spans="1:6" ht="15.95" customHeight="1" x14ac:dyDescent="0.2">
      <c r="A728" s="307"/>
      <c r="B728" s="308" t="s">
        <v>714</v>
      </c>
      <c r="C728" s="201">
        <v>0</v>
      </c>
      <c r="D728" s="201">
        <v>30000</v>
      </c>
      <c r="E728" s="201">
        <v>9680</v>
      </c>
      <c r="F728" s="201"/>
    </row>
    <row r="729" spans="1:6" ht="15.95" customHeight="1" thickBot="1" x14ac:dyDescent="0.25">
      <c r="A729" s="284"/>
      <c r="B729" s="285" t="s">
        <v>715</v>
      </c>
      <c r="C729" s="231">
        <v>160000</v>
      </c>
      <c r="D729" s="231">
        <v>160000</v>
      </c>
      <c r="E729" s="231">
        <v>160000.72</v>
      </c>
      <c r="F729" s="231"/>
    </row>
    <row r="730" spans="1:6" ht="15.95" customHeight="1" thickBot="1" x14ac:dyDescent="0.3">
      <c r="A730" s="292">
        <v>3733</v>
      </c>
      <c r="B730" s="293" t="s">
        <v>716</v>
      </c>
      <c r="C730" s="251">
        <f>SUM(C731)</f>
        <v>10000</v>
      </c>
      <c r="D730" s="251">
        <f>SUM(D731)</f>
        <v>10000</v>
      </c>
      <c r="E730" s="251">
        <f>SUM(E731)</f>
        <v>0</v>
      </c>
      <c r="F730" s="294">
        <f>SUM(E730/D730*100)</f>
        <v>0</v>
      </c>
    </row>
    <row r="731" spans="1:6" ht="15.95" customHeight="1" thickBot="1" x14ac:dyDescent="0.25">
      <c r="A731" s="307"/>
      <c r="B731" s="308" t="s">
        <v>717</v>
      </c>
      <c r="C731" s="201">
        <v>10000</v>
      </c>
      <c r="D731" s="201">
        <v>10000</v>
      </c>
      <c r="E731" s="201">
        <v>0</v>
      </c>
      <c r="F731" s="201"/>
    </row>
    <row r="732" spans="1:6" ht="15.95" customHeight="1" thickBot="1" x14ac:dyDescent="0.3">
      <c r="A732" s="292">
        <v>3742</v>
      </c>
      <c r="B732" s="293" t="s">
        <v>718</v>
      </c>
      <c r="C732" s="251">
        <f>SUM(C733:C734)</f>
        <v>30000</v>
      </c>
      <c r="D732" s="251">
        <f>SUM(D733:D734)</f>
        <v>400000</v>
      </c>
      <c r="E732" s="251">
        <f>SUM(E733:E734)</f>
        <v>398184</v>
      </c>
      <c r="F732" s="294">
        <f>SUM(E732/D732*100)</f>
        <v>99.546000000000006</v>
      </c>
    </row>
    <row r="733" spans="1:6" ht="15.95" customHeight="1" x14ac:dyDescent="0.2">
      <c r="A733" s="282"/>
      <c r="B733" s="283" t="s">
        <v>719</v>
      </c>
      <c r="C733" s="243">
        <v>0</v>
      </c>
      <c r="D733" s="243">
        <v>310000</v>
      </c>
      <c r="E733" s="243">
        <v>310297</v>
      </c>
      <c r="F733" s="243"/>
    </row>
    <row r="734" spans="1:6" ht="15.95" customHeight="1" thickBot="1" x14ac:dyDescent="0.25">
      <c r="A734" s="282"/>
      <c r="B734" s="297" t="s">
        <v>720</v>
      </c>
      <c r="C734" s="228">
        <v>30000</v>
      </c>
      <c r="D734" s="228">
        <v>90000</v>
      </c>
      <c r="E734" s="228">
        <v>87887</v>
      </c>
      <c r="F734" s="243"/>
    </row>
    <row r="735" spans="1:6" ht="15.95" customHeight="1" thickBot="1" x14ac:dyDescent="0.3">
      <c r="A735" s="292">
        <v>3745</v>
      </c>
      <c r="B735" s="293" t="s">
        <v>721</v>
      </c>
      <c r="C735" s="251">
        <f>SUM(C736:C751)</f>
        <v>8470000</v>
      </c>
      <c r="D735" s="251">
        <f>SUM(D736:D751)</f>
        <v>12870000</v>
      </c>
      <c r="E735" s="251">
        <f>SUM(E736:E751)</f>
        <v>11413326.140000001</v>
      </c>
      <c r="F735" s="294">
        <f>SUM(E735/D735*100)</f>
        <v>88.681632789432797</v>
      </c>
    </row>
    <row r="736" spans="1:6" ht="15.95" customHeight="1" x14ac:dyDescent="0.2">
      <c r="A736" s="387"/>
      <c r="B736" s="297" t="s">
        <v>722</v>
      </c>
      <c r="C736" s="228">
        <v>470000</v>
      </c>
      <c r="D736" s="228">
        <v>570000</v>
      </c>
      <c r="E736" s="228">
        <v>459480.33</v>
      </c>
      <c r="F736" s="228"/>
    </row>
    <row r="737" spans="1:6" ht="15.95" customHeight="1" x14ac:dyDescent="0.2">
      <c r="A737" s="387"/>
      <c r="B737" s="297" t="s">
        <v>723</v>
      </c>
      <c r="C737" s="228">
        <v>60000</v>
      </c>
      <c r="D737" s="228">
        <v>60000</v>
      </c>
      <c r="E737" s="228">
        <v>17280</v>
      </c>
      <c r="F737" s="228"/>
    </row>
    <row r="738" spans="1:6" ht="15.95" customHeight="1" x14ac:dyDescent="0.2">
      <c r="A738" s="387"/>
      <c r="B738" s="297" t="s">
        <v>724</v>
      </c>
      <c r="C738" s="228">
        <v>30000</v>
      </c>
      <c r="D738" s="228">
        <v>300000</v>
      </c>
      <c r="E738" s="228">
        <v>113895</v>
      </c>
      <c r="F738" s="228"/>
    </row>
    <row r="739" spans="1:6" ht="15.95" customHeight="1" x14ac:dyDescent="0.2">
      <c r="A739" s="387"/>
      <c r="B739" s="297" t="s">
        <v>725</v>
      </c>
      <c r="C739" s="228">
        <v>30000</v>
      </c>
      <c r="D739" s="228">
        <v>530000</v>
      </c>
      <c r="E739" s="228">
        <v>95163.77</v>
      </c>
      <c r="F739" s="228"/>
    </row>
    <row r="740" spans="1:6" ht="15.95" customHeight="1" x14ac:dyDescent="0.2">
      <c r="A740" s="387"/>
      <c r="B740" s="297" t="s">
        <v>726</v>
      </c>
      <c r="C740" s="228">
        <v>30000</v>
      </c>
      <c r="D740" s="228">
        <v>180000</v>
      </c>
      <c r="E740" s="228">
        <v>113900.8</v>
      </c>
      <c r="F740" s="228"/>
    </row>
    <row r="741" spans="1:6" ht="15.95" customHeight="1" x14ac:dyDescent="0.2">
      <c r="A741" s="387"/>
      <c r="B741" s="297" t="s">
        <v>727</v>
      </c>
      <c r="C741" s="228">
        <v>30000</v>
      </c>
      <c r="D741" s="228">
        <v>190000</v>
      </c>
      <c r="E741" s="228">
        <v>171693.59</v>
      </c>
      <c r="F741" s="228"/>
    </row>
    <row r="742" spans="1:6" ht="15.95" customHeight="1" x14ac:dyDescent="0.2">
      <c r="A742" s="387"/>
      <c r="B742" s="297" t="s">
        <v>728</v>
      </c>
      <c r="C742" s="228">
        <v>400000</v>
      </c>
      <c r="D742" s="228">
        <v>400000</v>
      </c>
      <c r="E742" s="228">
        <v>182300</v>
      </c>
      <c r="F742" s="228"/>
    </row>
    <row r="743" spans="1:6" ht="15.95" customHeight="1" x14ac:dyDescent="0.2">
      <c r="A743" s="387"/>
      <c r="B743" s="297" t="s">
        <v>729</v>
      </c>
      <c r="C743" s="228">
        <v>0</v>
      </c>
      <c r="D743" s="228">
        <v>500000</v>
      </c>
      <c r="E743" s="228">
        <v>477286.7</v>
      </c>
      <c r="F743" s="228"/>
    </row>
    <row r="744" spans="1:6" ht="15.95" customHeight="1" x14ac:dyDescent="0.2">
      <c r="A744" s="387"/>
      <c r="B744" s="297" t="s">
        <v>730</v>
      </c>
      <c r="C744" s="228">
        <v>0</v>
      </c>
      <c r="D744" s="228">
        <v>50000</v>
      </c>
      <c r="E744" s="228">
        <v>0</v>
      </c>
      <c r="F744" s="228"/>
    </row>
    <row r="745" spans="1:6" ht="15.95" customHeight="1" x14ac:dyDescent="0.2">
      <c r="A745" s="387"/>
      <c r="B745" s="297" t="s">
        <v>731</v>
      </c>
      <c r="C745" s="228">
        <v>0</v>
      </c>
      <c r="D745" s="228">
        <v>1500000</v>
      </c>
      <c r="E745" s="228">
        <v>1500000</v>
      </c>
      <c r="F745" s="228"/>
    </row>
    <row r="746" spans="1:6" ht="15.95" customHeight="1" x14ac:dyDescent="0.2">
      <c r="A746" s="387"/>
      <c r="B746" s="297" t="s">
        <v>332</v>
      </c>
      <c r="C746" s="228">
        <v>0</v>
      </c>
      <c r="D746" s="228">
        <v>370000</v>
      </c>
      <c r="E746" s="228">
        <v>0</v>
      </c>
      <c r="F746" s="228"/>
    </row>
    <row r="747" spans="1:6" ht="15.95" customHeight="1" x14ac:dyDescent="0.2">
      <c r="A747" s="387"/>
      <c r="B747" s="297" t="s">
        <v>338</v>
      </c>
      <c r="C747" s="228">
        <v>0</v>
      </c>
      <c r="D747" s="228">
        <v>0</v>
      </c>
      <c r="E747" s="228">
        <v>2953.2</v>
      </c>
      <c r="F747" s="228"/>
    </row>
    <row r="748" spans="1:6" ht="15.95" customHeight="1" x14ac:dyDescent="0.2">
      <c r="A748" s="387"/>
      <c r="B748" s="297" t="s">
        <v>732</v>
      </c>
      <c r="C748" s="228">
        <v>0</v>
      </c>
      <c r="D748" s="228">
        <v>0</v>
      </c>
      <c r="E748" s="228">
        <v>42918.02</v>
      </c>
      <c r="F748" s="228"/>
    </row>
    <row r="749" spans="1:6" ht="15.95" customHeight="1" x14ac:dyDescent="0.2">
      <c r="A749" s="387"/>
      <c r="B749" s="297" t="s">
        <v>340</v>
      </c>
      <c r="C749" s="228">
        <v>0</v>
      </c>
      <c r="D749" s="228">
        <v>0</v>
      </c>
      <c r="E749" s="228">
        <v>64442.36</v>
      </c>
      <c r="F749" s="228"/>
    </row>
    <row r="750" spans="1:6" ht="15.95" customHeight="1" x14ac:dyDescent="0.2">
      <c r="A750" s="387"/>
      <c r="B750" s="297" t="s">
        <v>341</v>
      </c>
      <c r="C750" s="228">
        <v>0</v>
      </c>
      <c r="D750" s="228">
        <v>0</v>
      </c>
      <c r="E750" s="228">
        <v>45508.5</v>
      </c>
      <c r="F750" s="228"/>
    </row>
    <row r="751" spans="1:6" ht="15.95" customHeight="1" thickBot="1" x14ac:dyDescent="0.25">
      <c r="A751" s="387"/>
      <c r="B751" s="297" t="s">
        <v>733</v>
      </c>
      <c r="C751" s="228">
        <v>7420000</v>
      </c>
      <c r="D751" s="228">
        <v>8220000</v>
      </c>
      <c r="E751" s="228">
        <v>8126503.8700000001</v>
      </c>
      <c r="F751" s="228"/>
    </row>
    <row r="752" spans="1:6" ht="15.95" customHeight="1" thickBot="1" x14ac:dyDescent="0.3">
      <c r="A752" s="292">
        <v>3792</v>
      </c>
      <c r="B752" s="293" t="s">
        <v>734</v>
      </c>
      <c r="C752" s="251">
        <f>SUM(C753:C754)</f>
        <v>70000</v>
      </c>
      <c r="D752" s="251">
        <f>SUM(D753:D754)</f>
        <v>70000</v>
      </c>
      <c r="E752" s="251">
        <f>SUM(E753:E754)</f>
        <v>50000</v>
      </c>
      <c r="F752" s="294">
        <f>SUM(E752/D752*100)</f>
        <v>71.428571428571431</v>
      </c>
    </row>
    <row r="753" spans="1:6" ht="15.95" customHeight="1" x14ac:dyDescent="0.2">
      <c r="A753" s="282"/>
      <c r="B753" s="283" t="s">
        <v>735</v>
      </c>
      <c r="C753" s="243">
        <v>20000</v>
      </c>
      <c r="D753" s="243">
        <v>20000</v>
      </c>
      <c r="E753" s="243">
        <v>0</v>
      </c>
      <c r="F753" s="243"/>
    </row>
    <row r="754" spans="1:6" ht="15.95" customHeight="1" thickBot="1" x14ac:dyDescent="0.25">
      <c r="A754" s="284"/>
      <c r="B754" s="285" t="s">
        <v>736</v>
      </c>
      <c r="C754" s="231">
        <v>50000</v>
      </c>
      <c r="D754" s="231">
        <v>50000</v>
      </c>
      <c r="E754" s="231">
        <v>50000</v>
      </c>
      <c r="F754" s="231"/>
    </row>
    <row r="755" spans="1:6" ht="15.95" customHeight="1" thickBot="1" x14ac:dyDescent="0.3">
      <c r="A755" s="292">
        <v>3799</v>
      </c>
      <c r="B755" s="293" t="s">
        <v>737</v>
      </c>
      <c r="C755" s="251">
        <f>SUM(C756)</f>
        <v>10000</v>
      </c>
      <c r="D755" s="251">
        <f>SUM(D756)</f>
        <v>10000</v>
      </c>
      <c r="E755" s="251">
        <f>SUM(E756)</f>
        <v>0</v>
      </c>
      <c r="F755" s="294">
        <f>SUM(E755/D755*100)</f>
        <v>0</v>
      </c>
    </row>
    <row r="756" spans="1:6" ht="15.95" customHeight="1" thickBot="1" x14ac:dyDescent="0.25">
      <c r="A756" s="307"/>
      <c r="B756" s="308" t="s">
        <v>738</v>
      </c>
      <c r="C756" s="201">
        <v>10000</v>
      </c>
      <c r="D756" s="201">
        <v>10000</v>
      </c>
      <c r="E756" s="201">
        <v>0</v>
      </c>
      <c r="F756" s="201"/>
    </row>
    <row r="757" spans="1:6" ht="15.95" customHeight="1" thickBot="1" x14ac:dyDescent="0.3">
      <c r="A757" s="292">
        <v>3900</v>
      </c>
      <c r="B757" s="293" t="s">
        <v>173</v>
      </c>
      <c r="C757" s="251">
        <f t="shared" ref="C757:D757" si="9">SUM(C758:C772)</f>
        <v>500000</v>
      </c>
      <c r="D757" s="251">
        <f t="shared" si="9"/>
        <v>500000</v>
      </c>
      <c r="E757" s="251">
        <f>SUM(E758:E772)</f>
        <v>268975</v>
      </c>
      <c r="F757" s="294">
        <f>SUM(E757/D757*100)</f>
        <v>53.795000000000002</v>
      </c>
    </row>
    <row r="758" spans="1:6" ht="15.95" customHeight="1" x14ac:dyDescent="0.2">
      <c r="A758" s="282"/>
      <c r="B758" s="283" t="s">
        <v>739</v>
      </c>
      <c r="C758" s="243">
        <v>500000</v>
      </c>
      <c r="D758" s="243">
        <v>58775</v>
      </c>
      <c r="E758" s="243">
        <v>0</v>
      </c>
      <c r="F758" s="243"/>
    </row>
    <row r="759" spans="1:6" ht="15.95" customHeight="1" x14ac:dyDescent="0.2">
      <c r="A759" s="296"/>
      <c r="B759" s="359" t="s">
        <v>740</v>
      </c>
      <c r="C759" s="313"/>
      <c r="D759" s="313">
        <v>50000</v>
      </c>
      <c r="E759" s="313">
        <v>0</v>
      </c>
      <c r="F759" s="228"/>
    </row>
    <row r="760" spans="1:6" ht="15.95" customHeight="1" x14ac:dyDescent="0.2">
      <c r="A760" s="296"/>
      <c r="B760" s="359" t="s">
        <v>741</v>
      </c>
      <c r="C760" s="313"/>
      <c r="D760" s="313">
        <v>50000</v>
      </c>
      <c r="E760" s="313">
        <v>50000</v>
      </c>
      <c r="F760" s="228"/>
    </row>
    <row r="761" spans="1:6" ht="15.95" customHeight="1" x14ac:dyDescent="0.2">
      <c r="A761" s="296"/>
      <c r="B761" s="359" t="s">
        <v>742</v>
      </c>
      <c r="C761" s="313"/>
      <c r="D761" s="313">
        <v>5000</v>
      </c>
      <c r="E761" s="313">
        <v>5000</v>
      </c>
      <c r="F761" s="228"/>
    </row>
    <row r="762" spans="1:6" ht="15.95" customHeight="1" x14ac:dyDescent="0.2">
      <c r="A762" s="296"/>
      <c r="B762" s="359" t="s">
        <v>743</v>
      </c>
      <c r="C762" s="313"/>
      <c r="D762" s="313">
        <v>18000</v>
      </c>
      <c r="E762" s="313">
        <v>0</v>
      </c>
      <c r="F762" s="228"/>
    </row>
    <row r="763" spans="1:6" ht="15.95" customHeight="1" x14ac:dyDescent="0.2">
      <c r="A763" s="296"/>
      <c r="B763" s="359" t="s">
        <v>744</v>
      </c>
      <c r="C763" s="313"/>
      <c r="D763" s="313">
        <v>30000</v>
      </c>
      <c r="E763" s="313">
        <v>30000</v>
      </c>
      <c r="F763" s="228"/>
    </row>
    <row r="764" spans="1:6" ht="15.95" customHeight="1" x14ac:dyDescent="0.2">
      <c r="A764" s="296"/>
      <c r="B764" s="359" t="s">
        <v>745</v>
      </c>
      <c r="C764" s="313"/>
      <c r="D764" s="313">
        <v>7000</v>
      </c>
      <c r="E764" s="313">
        <v>7000</v>
      </c>
      <c r="F764" s="228"/>
    </row>
    <row r="765" spans="1:6" ht="15.95" customHeight="1" x14ac:dyDescent="0.2">
      <c r="A765" s="296"/>
      <c r="B765" s="359" t="s">
        <v>746</v>
      </c>
      <c r="C765" s="313"/>
      <c r="D765" s="313">
        <v>50000</v>
      </c>
      <c r="E765" s="313">
        <v>50000</v>
      </c>
      <c r="F765" s="228"/>
    </row>
    <row r="766" spans="1:6" ht="15.95" customHeight="1" x14ac:dyDescent="0.2">
      <c r="A766" s="296"/>
      <c r="B766" s="359" t="s">
        <v>747</v>
      </c>
      <c r="C766" s="313"/>
      <c r="D766" s="313">
        <v>50000</v>
      </c>
      <c r="E766" s="313">
        <v>50000</v>
      </c>
      <c r="F766" s="228"/>
    </row>
    <row r="767" spans="1:6" ht="15.95" customHeight="1" x14ac:dyDescent="0.2">
      <c r="A767" s="296"/>
      <c r="B767" s="359" t="s">
        <v>748</v>
      </c>
      <c r="C767" s="313"/>
      <c r="D767" s="313">
        <v>39250</v>
      </c>
      <c r="E767" s="313">
        <v>0</v>
      </c>
      <c r="F767" s="228"/>
    </row>
    <row r="768" spans="1:6" ht="15.95" customHeight="1" x14ac:dyDescent="0.2">
      <c r="A768" s="296"/>
      <c r="B768" s="392" t="s">
        <v>749</v>
      </c>
      <c r="C768" s="357"/>
      <c r="D768" s="393">
        <v>30000</v>
      </c>
      <c r="E768" s="357">
        <v>0</v>
      </c>
      <c r="F768" s="228"/>
    </row>
    <row r="769" spans="1:6" ht="15.95" customHeight="1" x14ac:dyDescent="0.2">
      <c r="A769" s="282"/>
      <c r="B769" s="359" t="s">
        <v>750</v>
      </c>
      <c r="C769" s="357"/>
      <c r="D769" s="393">
        <v>50000</v>
      </c>
      <c r="E769" s="357">
        <v>50000</v>
      </c>
      <c r="F769" s="228"/>
    </row>
    <row r="770" spans="1:6" ht="15.95" customHeight="1" x14ac:dyDescent="0.2">
      <c r="A770" s="296"/>
      <c r="B770" s="359" t="s">
        <v>751</v>
      </c>
      <c r="C770" s="357"/>
      <c r="D770" s="393">
        <v>15000</v>
      </c>
      <c r="E770" s="357">
        <v>0</v>
      </c>
      <c r="F770" s="228"/>
    </row>
    <row r="771" spans="1:6" ht="15.95" customHeight="1" x14ac:dyDescent="0.2">
      <c r="A771" s="296"/>
      <c r="B771" s="394" t="s">
        <v>752</v>
      </c>
      <c r="C771" s="357"/>
      <c r="D771" s="393">
        <v>20000</v>
      </c>
      <c r="E771" s="357">
        <v>0</v>
      </c>
      <c r="F771" s="228"/>
    </row>
    <row r="772" spans="1:6" ht="15.95" customHeight="1" thickBot="1" x14ac:dyDescent="0.25">
      <c r="A772" s="296"/>
      <c r="B772" s="395" t="s">
        <v>753</v>
      </c>
      <c r="C772" s="299"/>
      <c r="D772" s="393">
        <v>26975</v>
      </c>
      <c r="E772" s="357">
        <v>26975</v>
      </c>
      <c r="F772" s="228"/>
    </row>
    <row r="773" spans="1:6" ht="15.95" customHeight="1" thickBot="1" x14ac:dyDescent="0.3">
      <c r="A773" s="292">
        <v>4312</v>
      </c>
      <c r="B773" s="293" t="s">
        <v>754</v>
      </c>
      <c r="C773" s="251">
        <f>SUM(C774)</f>
        <v>0</v>
      </c>
      <c r="D773" s="251">
        <f>SUM(D774)</f>
        <v>63000</v>
      </c>
      <c r="E773" s="251">
        <f>SUM(E774)</f>
        <v>63000</v>
      </c>
      <c r="F773" s="294">
        <f>SUM(E773/D773*100)</f>
        <v>100</v>
      </c>
    </row>
    <row r="774" spans="1:6" ht="15.95" customHeight="1" thickBot="1" x14ac:dyDescent="0.25">
      <c r="A774" s="307"/>
      <c r="B774" s="308" t="s">
        <v>755</v>
      </c>
      <c r="C774" s="201">
        <v>0</v>
      </c>
      <c r="D774" s="201">
        <v>63000</v>
      </c>
      <c r="E774" s="201">
        <v>63000</v>
      </c>
      <c r="F774" s="201"/>
    </row>
    <row r="775" spans="1:6" ht="15.95" customHeight="1" thickBot="1" x14ac:dyDescent="0.3">
      <c r="A775" s="292">
        <v>4329</v>
      </c>
      <c r="B775" s="293" t="s">
        <v>756</v>
      </c>
      <c r="C775" s="251">
        <f>SUM(C776:C778)</f>
        <v>25000</v>
      </c>
      <c r="D775" s="251">
        <f>SUM(D776:D778)</f>
        <v>489800</v>
      </c>
      <c r="E775" s="251">
        <f>SUM(E776:E778)</f>
        <v>464800</v>
      </c>
      <c r="F775" s="294">
        <f>SUM(E775/D775*100)</f>
        <v>94.895875867701108</v>
      </c>
    </row>
    <row r="776" spans="1:6" ht="15.95" customHeight="1" x14ac:dyDescent="0.2">
      <c r="A776" s="282"/>
      <c r="B776" s="283" t="s">
        <v>757</v>
      </c>
      <c r="C776" s="243">
        <v>25000</v>
      </c>
      <c r="D776" s="243">
        <v>25000</v>
      </c>
      <c r="E776" s="243">
        <v>0</v>
      </c>
      <c r="F776" s="243"/>
    </row>
    <row r="777" spans="1:6" ht="15.95" customHeight="1" x14ac:dyDescent="0.2">
      <c r="A777" s="296"/>
      <c r="B777" s="297" t="s">
        <v>758</v>
      </c>
      <c r="C777" s="228">
        <v>0</v>
      </c>
      <c r="D777" s="228">
        <v>320000</v>
      </c>
      <c r="E777" s="228">
        <v>320000</v>
      </c>
      <c r="F777" s="228"/>
    </row>
    <row r="778" spans="1:6" ht="15.95" customHeight="1" thickBot="1" x14ac:dyDescent="0.25">
      <c r="A778" s="284"/>
      <c r="B778" s="285" t="s">
        <v>759</v>
      </c>
      <c r="C778" s="231">
        <v>0</v>
      </c>
      <c r="D778" s="231">
        <v>144800</v>
      </c>
      <c r="E778" s="231">
        <v>144800</v>
      </c>
      <c r="F778" s="231"/>
    </row>
    <row r="779" spans="1:6" ht="15.95" customHeight="1" thickBot="1" x14ac:dyDescent="0.3">
      <c r="A779" s="292">
        <v>4339</v>
      </c>
      <c r="B779" s="293" t="s">
        <v>760</v>
      </c>
      <c r="C779" s="251">
        <f>SUM(C780)</f>
        <v>1000</v>
      </c>
      <c r="D779" s="251">
        <f>SUM(D780)</f>
        <v>1000</v>
      </c>
      <c r="E779" s="251">
        <f>SUM(E780)</f>
        <v>0</v>
      </c>
      <c r="F779" s="294">
        <f>SUM(E779/D779*100)</f>
        <v>0</v>
      </c>
    </row>
    <row r="780" spans="1:6" ht="15.95" customHeight="1" thickBot="1" x14ac:dyDescent="0.25">
      <c r="A780" s="307"/>
      <c r="B780" s="308" t="s">
        <v>761</v>
      </c>
      <c r="C780" s="201">
        <v>1000</v>
      </c>
      <c r="D780" s="201">
        <v>1000</v>
      </c>
      <c r="E780" s="201">
        <v>0</v>
      </c>
      <c r="F780" s="201"/>
    </row>
    <row r="781" spans="1:6" ht="15.95" customHeight="1" thickBot="1" x14ac:dyDescent="0.3">
      <c r="A781" s="292">
        <v>4351</v>
      </c>
      <c r="B781" s="293" t="s">
        <v>762</v>
      </c>
      <c r="C781" s="251">
        <f>SUM(C782:C785)</f>
        <v>9241000</v>
      </c>
      <c r="D781" s="251">
        <f>SUM(D782:D789)</f>
        <v>14079691</v>
      </c>
      <c r="E781" s="251">
        <f>SUM(E782:E789)</f>
        <v>13779034</v>
      </c>
      <c r="F781" s="294">
        <f>SUM(E781/D781*100)</f>
        <v>97.864605125211909</v>
      </c>
    </row>
    <row r="782" spans="1:6" ht="15.95" customHeight="1" x14ac:dyDescent="0.2">
      <c r="A782" s="282"/>
      <c r="B782" s="283" t="s">
        <v>763</v>
      </c>
      <c r="C782" s="243">
        <v>0</v>
      </c>
      <c r="D782" s="243">
        <v>13000</v>
      </c>
      <c r="E782" s="243">
        <v>13000</v>
      </c>
      <c r="F782" s="243"/>
    </row>
    <row r="783" spans="1:6" ht="15.95" customHeight="1" x14ac:dyDescent="0.2">
      <c r="A783" s="296"/>
      <c r="B783" s="297" t="s">
        <v>764</v>
      </c>
      <c r="C783" s="228">
        <v>9241000</v>
      </c>
      <c r="D783" s="228">
        <v>7272000</v>
      </c>
      <c r="E783" s="228">
        <v>7272000</v>
      </c>
      <c r="F783" s="228"/>
    </row>
    <row r="784" spans="1:6" ht="15.95" customHeight="1" x14ac:dyDescent="0.2">
      <c r="A784" s="296"/>
      <c r="B784" s="297" t="s">
        <v>765</v>
      </c>
      <c r="C784" s="228">
        <v>0</v>
      </c>
      <c r="D784" s="228">
        <v>520000</v>
      </c>
      <c r="E784" s="228">
        <v>520000</v>
      </c>
      <c r="F784" s="228"/>
    </row>
    <row r="785" spans="1:6" ht="15.95" customHeight="1" x14ac:dyDescent="0.2">
      <c r="A785" s="296"/>
      <c r="B785" s="297" t="s">
        <v>766</v>
      </c>
      <c r="C785" s="228">
        <v>0</v>
      </c>
      <c r="D785" s="228">
        <v>4180000</v>
      </c>
      <c r="E785" s="228">
        <v>4180000</v>
      </c>
      <c r="F785" s="228"/>
    </row>
    <row r="786" spans="1:6" ht="15.95" customHeight="1" x14ac:dyDescent="0.2">
      <c r="A786" s="337"/>
      <c r="B786" s="297" t="s">
        <v>767</v>
      </c>
      <c r="C786" s="228">
        <v>0</v>
      </c>
      <c r="D786" s="228">
        <v>571829</v>
      </c>
      <c r="E786" s="228">
        <v>571829</v>
      </c>
      <c r="F786" s="231"/>
    </row>
    <row r="787" spans="1:6" ht="15.95" customHeight="1" x14ac:dyDescent="0.2">
      <c r="A787" s="337"/>
      <c r="B787" s="297" t="s">
        <v>768</v>
      </c>
      <c r="C787" s="228">
        <v>0</v>
      </c>
      <c r="D787" s="228">
        <v>76361</v>
      </c>
      <c r="E787" s="228">
        <v>76361</v>
      </c>
      <c r="F787" s="231"/>
    </row>
    <row r="788" spans="1:6" ht="15.95" customHeight="1" x14ac:dyDescent="0.2">
      <c r="A788" s="364"/>
      <c r="B788" s="283" t="s">
        <v>768</v>
      </c>
      <c r="C788" s="243">
        <v>0</v>
      </c>
      <c r="D788" s="243">
        <v>246501</v>
      </c>
      <c r="E788" s="243">
        <v>246501</v>
      </c>
      <c r="F788" s="231"/>
    </row>
    <row r="789" spans="1:6" ht="15.95" customHeight="1" thickBot="1" x14ac:dyDescent="0.25">
      <c r="A789" s="332"/>
      <c r="B789" s="308" t="s">
        <v>769</v>
      </c>
      <c r="C789" s="201">
        <v>0</v>
      </c>
      <c r="D789" s="201">
        <v>1200000</v>
      </c>
      <c r="E789" s="201">
        <v>899343</v>
      </c>
      <c r="F789" s="233"/>
    </row>
    <row r="790" spans="1:6" ht="15.95" customHeight="1" thickBot="1" x14ac:dyDescent="0.3">
      <c r="A790" s="292">
        <v>4356</v>
      </c>
      <c r="B790" s="293" t="s">
        <v>770</v>
      </c>
      <c r="C790" s="251">
        <f>SUM(C791:C792)</f>
        <v>0</v>
      </c>
      <c r="D790" s="251">
        <f>SUM(D791:D792)</f>
        <v>1129300</v>
      </c>
      <c r="E790" s="251">
        <f>SUM(E791:E792)</f>
        <v>1129300</v>
      </c>
      <c r="F790" s="294">
        <f>SUM(E790/D790*100)</f>
        <v>100</v>
      </c>
    </row>
    <row r="791" spans="1:6" ht="15.95" customHeight="1" x14ac:dyDescent="0.2">
      <c r="A791" s="282"/>
      <c r="B791" s="283" t="s">
        <v>771</v>
      </c>
      <c r="C791" s="243">
        <v>0</v>
      </c>
      <c r="D791" s="243">
        <v>1114300</v>
      </c>
      <c r="E791" s="243">
        <v>1114300</v>
      </c>
      <c r="F791" s="243"/>
    </row>
    <row r="792" spans="1:6" ht="15.95" customHeight="1" thickBot="1" x14ac:dyDescent="0.25">
      <c r="A792" s="332"/>
      <c r="B792" s="308" t="s">
        <v>772</v>
      </c>
      <c r="C792" s="201">
        <v>0</v>
      </c>
      <c r="D792" s="201">
        <v>15000</v>
      </c>
      <c r="E792" s="201">
        <v>15000</v>
      </c>
      <c r="F792" s="233"/>
    </row>
    <row r="793" spans="1:6" ht="15.95" customHeight="1" thickBot="1" x14ac:dyDescent="0.3">
      <c r="A793" s="292">
        <v>4371</v>
      </c>
      <c r="B793" s="293" t="s">
        <v>773</v>
      </c>
      <c r="C793" s="251">
        <f>SUM(C794:C797)</f>
        <v>0</v>
      </c>
      <c r="D793" s="251">
        <f>SUM(D794:D797)</f>
        <v>40600</v>
      </c>
      <c r="E793" s="251">
        <f>SUM(E794:E797)</f>
        <v>40600</v>
      </c>
      <c r="F793" s="294">
        <f>SUM(E793/D793*100)</f>
        <v>100</v>
      </c>
    </row>
    <row r="794" spans="1:6" ht="15.95" customHeight="1" x14ac:dyDescent="0.2">
      <c r="A794" s="333"/>
      <c r="B794" s="334" t="s">
        <v>774</v>
      </c>
      <c r="C794" s="335">
        <v>0</v>
      </c>
      <c r="D794" s="335">
        <v>11200</v>
      </c>
      <c r="E794" s="335">
        <v>11200</v>
      </c>
      <c r="F794" s="335"/>
    </row>
    <row r="795" spans="1:6" ht="15.95" customHeight="1" x14ac:dyDescent="0.2">
      <c r="A795" s="282"/>
      <c r="B795" s="283" t="s">
        <v>775</v>
      </c>
      <c r="C795" s="243">
        <v>0</v>
      </c>
      <c r="D795" s="243">
        <v>11200</v>
      </c>
      <c r="E795" s="243">
        <v>11200</v>
      </c>
      <c r="F795" s="243"/>
    </row>
    <row r="796" spans="1:6" ht="15.95" customHeight="1" x14ac:dyDescent="0.2">
      <c r="A796" s="307"/>
      <c r="B796" s="308" t="s">
        <v>776</v>
      </c>
      <c r="C796" s="201">
        <v>0</v>
      </c>
      <c r="D796" s="201">
        <v>5000</v>
      </c>
      <c r="E796" s="201">
        <v>5000</v>
      </c>
      <c r="F796" s="201"/>
    </row>
    <row r="797" spans="1:6" ht="15.95" customHeight="1" thickBot="1" x14ac:dyDescent="0.25">
      <c r="A797" s="298"/>
      <c r="B797" s="299" t="s">
        <v>777</v>
      </c>
      <c r="C797" s="233">
        <v>0</v>
      </c>
      <c r="D797" s="233">
        <v>13200</v>
      </c>
      <c r="E797" s="233">
        <v>13200</v>
      </c>
      <c r="F797" s="233"/>
    </row>
    <row r="798" spans="1:6" ht="15.95" customHeight="1" thickBot="1" x14ac:dyDescent="0.3">
      <c r="A798" s="292">
        <v>4375</v>
      </c>
      <c r="B798" s="293" t="s">
        <v>178</v>
      </c>
      <c r="C798" s="251">
        <f>SUM(C799:C801)</f>
        <v>163000</v>
      </c>
      <c r="D798" s="251">
        <f>SUM(D799:D801)</f>
        <v>450200</v>
      </c>
      <c r="E798" s="251">
        <f>SUM(E799:E801)</f>
        <v>413149.44999999995</v>
      </c>
      <c r="F798" s="294">
        <f>SUM(E798/D798*100)</f>
        <v>91.770202132385592</v>
      </c>
    </row>
    <row r="799" spans="1:6" ht="15.95" customHeight="1" x14ac:dyDescent="0.25">
      <c r="A799" s="396"/>
      <c r="B799" s="283" t="s">
        <v>778</v>
      </c>
      <c r="C799" s="243">
        <v>0</v>
      </c>
      <c r="D799" s="243">
        <v>287200</v>
      </c>
      <c r="E799" s="243">
        <v>287200</v>
      </c>
      <c r="F799" s="257"/>
    </row>
    <row r="800" spans="1:6" ht="15.95" customHeight="1" x14ac:dyDescent="0.25">
      <c r="A800" s="68"/>
      <c r="B800" s="297" t="s">
        <v>779</v>
      </c>
      <c r="C800" s="228">
        <v>143000</v>
      </c>
      <c r="D800" s="228">
        <v>143000</v>
      </c>
      <c r="E800" s="228">
        <v>120777.47</v>
      </c>
      <c r="F800" s="352"/>
    </row>
    <row r="801" spans="1:6" ht="15.95" customHeight="1" thickBot="1" x14ac:dyDescent="0.3">
      <c r="A801" s="81"/>
      <c r="B801" s="285" t="s">
        <v>780</v>
      </c>
      <c r="C801" s="231">
        <v>20000</v>
      </c>
      <c r="D801" s="231">
        <v>20000</v>
      </c>
      <c r="E801" s="231">
        <v>5171.9799999999996</v>
      </c>
      <c r="F801" s="220"/>
    </row>
    <row r="802" spans="1:6" ht="15.95" customHeight="1" thickBot="1" x14ac:dyDescent="0.3">
      <c r="A802" s="292">
        <v>4378</v>
      </c>
      <c r="B802" s="293" t="s">
        <v>781</v>
      </c>
      <c r="C802" s="251">
        <f>SUM(C803)</f>
        <v>0</v>
      </c>
      <c r="D802" s="251">
        <f>SUM(D803)</f>
        <v>30000</v>
      </c>
      <c r="E802" s="251">
        <f>SUM(E803)</f>
        <v>30000</v>
      </c>
      <c r="F802" s="294">
        <f>SUM(E802/D802*100)</f>
        <v>100</v>
      </c>
    </row>
    <row r="803" spans="1:6" ht="15.95" customHeight="1" thickBot="1" x14ac:dyDescent="0.25">
      <c r="A803" s="375"/>
      <c r="B803" s="367" t="s">
        <v>782</v>
      </c>
      <c r="C803" s="336">
        <v>0</v>
      </c>
      <c r="D803" s="336">
        <v>30000</v>
      </c>
      <c r="E803" s="336">
        <v>30000</v>
      </c>
      <c r="F803" s="376"/>
    </row>
    <row r="804" spans="1:6" ht="15.95" customHeight="1" thickBot="1" x14ac:dyDescent="0.3">
      <c r="A804" s="292">
        <v>4379</v>
      </c>
      <c r="B804" s="293" t="s">
        <v>783</v>
      </c>
      <c r="C804" s="251">
        <f>SUM(C805)</f>
        <v>0</v>
      </c>
      <c r="D804" s="251">
        <f>SUM(D805)</f>
        <v>5000</v>
      </c>
      <c r="E804" s="251">
        <f>SUM(E805)</f>
        <v>5000</v>
      </c>
      <c r="F804" s="294">
        <f>SUM(E804/D804*100)</f>
        <v>100</v>
      </c>
    </row>
    <row r="805" spans="1:6" ht="15.95" customHeight="1" thickBot="1" x14ac:dyDescent="0.25">
      <c r="A805" s="375"/>
      <c r="B805" s="367" t="s">
        <v>784</v>
      </c>
      <c r="C805" s="336">
        <v>0</v>
      </c>
      <c r="D805" s="336">
        <v>5000</v>
      </c>
      <c r="E805" s="336">
        <v>5000</v>
      </c>
      <c r="F805" s="376"/>
    </row>
    <row r="806" spans="1:6" ht="15.95" customHeight="1" thickBot="1" x14ac:dyDescent="0.3">
      <c r="A806" s="300">
        <v>4399</v>
      </c>
      <c r="B806" s="301" t="s">
        <v>180</v>
      </c>
      <c r="C806" s="255">
        <f>SUM(C807:C812)</f>
        <v>2929600</v>
      </c>
      <c r="D806" s="255">
        <f>SUM(D807:D812)</f>
        <v>664900</v>
      </c>
      <c r="E806" s="255">
        <f>SUM(E807:E812)</f>
        <v>22562.5</v>
      </c>
      <c r="F806" s="302">
        <f>SUM(E806/D806*100)</f>
        <v>3.3933674236727329</v>
      </c>
    </row>
    <row r="807" spans="1:6" ht="15.95" customHeight="1" x14ac:dyDescent="0.2">
      <c r="A807" s="296"/>
      <c r="B807" s="297" t="s">
        <v>785</v>
      </c>
      <c r="C807" s="228">
        <v>19000</v>
      </c>
      <c r="D807" s="228">
        <v>19000</v>
      </c>
      <c r="E807" s="228">
        <v>7562.5</v>
      </c>
      <c r="F807" s="228"/>
    </row>
    <row r="808" spans="1:6" ht="15.95" customHeight="1" x14ac:dyDescent="0.2">
      <c r="A808" s="296"/>
      <c r="B808" s="297" t="s">
        <v>786</v>
      </c>
      <c r="C808" s="228">
        <v>0</v>
      </c>
      <c r="D808" s="228">
        <v>5000</v>
      </c>
      <c r="E808" s="228">
        <v>5000</v>
      </c>
      <c r="F808" s="228"/>
    </row>
    <row r="809" spans="1:6" ht="15.95" customHeight="1" x14ac:dyDescent="0.2">
      <c r="A809" s="296"/>
      <c r="B809" s="297" t="s">
        <v>787</v>
      </c>
      <c r="C809" s="228"/>
      <c r="D809" s="228">
        <v>5000</v>
      </c>
      <c r="E809" s="228">
        <v>5000</v>
      </c>
      <c r="F809" s="228"/>
    </row>
    <row r="810" spans="1:6" ht="15.95" customHeight="1" x14ac:dyDescent="0.2">
      <c r="A810" s="296"/>
      <c r="B810" s="297" t="s">
        <v>788</v>
      </c>
      <c r="C810" s="228">
        <v>0</v>
      </c>
      <c r="D810" s="228">
        <v>5000</v>
      </c>
      <c r="E810" s="228">
        <v>5000</v>
      </c>
      <c r="F810" s="228"/>
    </row>
    <row r="811" spans="1:6" ht="15.95" customHeight="1" x14ac:dyDescent="0.2">
      <c r="A811" s="296"/>
      <c r="B811" s="297" t="s">
        <v>789</v>
      </c>
      <c r="C811" s="228">
        <v>2255880</v>
      </c>
      <c r="D811" s="228">
        <v>622880</v>
      </c>
      <c r="E811" s="228">
        <v>0</v>
      </c>
      <c r="F811" s="228"/>
    </row>
    <row r="812" spans="1:6" ht="15.95" customHeight="1" thickBot="1" x14ac:dyDescent="0.25">
      <c r="A812" s="284"/>
      <c r="B812" s="285" t="s">
        <v>790</v>
      </c>
      <c r="C812" s="231">
        <v>654720</v>
      </c>
      <c r="D812" s="231">
        <v>8020</v>
      </c>
      <c r="E812" s="231">
        <v>0</v>
      </c>
      <c r="F812" s="231"/>
    </row>
    <row r="813" spans="1:6" ht="15.95" customHeight="1" thickBot="1" x14ac:dyDescent="0.3">
      <c r="A813" s="292">
        <v>5212</v>
      </c>
      <c r="B813" s="293" t="s">
        <v>791</v>
      </c>
      <c r="C813" s="251">
        <f>SUM(C814:C815)</f>
        <v>65000</v>
      </c>
      <c r="D813" s="251">
        <f>SUM(D814:D815)</f>
        <v>65000</v>
      </c>
      <c r="E813" s="251">
        <f>SUM(E814:E815)</f>
        <v>13982.8</v>
      </c>
      <c r="F813" s="294">
        <f>SUM(E813/D813*100)</f>
        <v>21.511999999999997</v>
      </c>
    </row>
    <row r="814" spans="1:6" ht="15.95" customHeight="1" x14ac:dyDescent="0.2">
      <c r="A814" s="282"/>
      <c r="B814" s="283" t="s">
        <v>792</v>
      </c>
      <c r="C814" s="243">
        <v>50000</v>
      </c>
      <c r="D814" s="243">
        <v>50000</v>
      </c>
      <c r="E814" s="243">
        <v>13884.38</v>
      </c>
      <c r="F814" s="243"/>
    </row>
    <row r="815" spans="1:6" ht="15.95" customHeight="1" thickBot="1" x14ac:dyDescent="0.25">
      <c r="A815" s="284"/>
      <c r="B815" s="285" t="s">
        <v>793</v>
      </c>
      <c r="C815" s="231">
        <v>15000</v>
      </c>
      <c r="D815" s="231">
        <v>15000</v>
      </c>
      <c r="E815" s="231">
        <v>98.42</v>
      </c>
      <c r="F815" s="231"/>
    </row>
    <row r="816" spans="1:6" ht="15.95" customHeight="1" thickBot="1" x14ac:dyDescent="0.3">
      <c r="A816" s="292">
        <v>5213</v>
      </c>
      <c r="B816" s="293" t="s">
        <v>182</v>
      </c>
      <c r="C816" s="251">
        <f>SUM(C817)</f>
        <v>0</v>
      </c>
      <c r="D816" s="251">
        <f>SUM(D817)</f>
        <v>1025000</v>
      </c>
      <c r="E816" s="251">
        <f>SUM(E817)</f>
        <v>413067.87</v>
      </c>
      <c r="F816" s="294">
        <f>SUM(E816/D816*100)</f>
        <v>40.299304390243904</v>
      </c>
    </row>
    <row r="817" spans="1:6" ht="15.95" customHeight="1" thickBot="1" x14ac:dyDescent="0.25">
      <c r="A817" s="375"/>
      <c r="B817" s="367" t="s">
        <v>794</v>
      </c>
      <c r="C817" s="336">
        <v>0</v>
      </c>
      <c r="D817" s="336">
        <v>1025000</v>
      </c>
      <c r="E817" s="336">
        <v>413067.87</v>
      </c>
      <c r="F817" s="376"/>
    </row>
    <row r="818" spans="1:6" ht="15.95" customHeight="1" thickBot="1" x14ac:dyDescent="0.3">
      <c r="A818" s="292">
        <v>5311</v>
      </c>
      <c r="B818" s="293" t="s">
        <v>795</v>
      </c>
      <c r="C818" s="251">
        <f>SUM(C819:C822)</f>
        <v>6766000</v>
      </c>
      <c r="D818" s="251">
        <f>SUM(D819:D822)</f>
        <v>7569492</v>
      </c>
      <c r="E818" s="251">
        <f>SUM(E819:E822)</f>
        <v>5726168.5099999998</v>
      </c>
      <c r="F818" s="294">
        <f>SUM(E818/D818*100)</f>
        <v>75.647989455567171</v>
      </c>
    </row>
    <row r="819" spans="1:6" ht="15.95" customHeight="1" x14ac:dyDescent="0.2">
      <c r="A819" s="282"/>
      <c r="B819" s="283" t="s">
        <v>796</v>
      </c>
      <c r="C819" s="243">
        <v>5641000</v>
      </c>
      <c r="D819" s="243">
        <v>5641000</v>
      </c>
      <c r="E819" s="243">
        <v>4349516.01</v>
      </c>
      <c r="F819" s="243"/>
    </row>
    <row r="820" spans="1:6" ht="15.95" customHeight="1" x14ac:dyDescent="0.2">
      <c r="A820" s="296"/>
      <c r="B820" s="297" t="s">
        <v>797</v>
      </c>
      <c r="C820" s="228">
        <v>1075000</v>
      </c>
      <c r="D820" s="228">
        <v>1075000</v>
      </c>
      <c r="E820" s="228">
        <v>602060.52</v>
      </c>
      <c r="F820" s="228"/>
    </row>
    <row r="821" spans="1:6" ht="15.95" customHeight="1" x14ac:dyDescent="0.2">
      <c r="A821" s="284"/>
      <c r="B821" s="285" t="s">
        <v>798</v>
      </c>
      <c r="C821" s="231">
        <v>50000</v>
      </c>
      <c r="D821" s="231">
        <v>50000</v>
      </c>
      <c r="E821" s="231">
        <v>0</v>
      </c>
      <c r="F821" s="231"/>
    </row>
    <row r="822" spans="1:6" ht="15.95" customHeight="1" thickBot="1" x14ac:dyDescent="0.25">
      <c r="A822" s="284"/>
      <c r="B822" s="285" t="s">
        <v>799</v>
      </c>
      <c r="C822" s="231">
        <v>0</v>
      </c>
      <c r="D822" s="231">
        <v>803492</v>
      </c>
      <c r="E822" s="231">
        <v>774591.98</v>
      </c>
      <c r="F822" s="231"/>
    </row>
    <row r="823" spans="1:6" ht="15.95" customHeight="1" thickBot="1" x14ac:dyDescent="0.3">
      <c r="A823" s="292">
        <v>5399</v>
      </c>
      <c r="B823" s="293" t="s">
        <v>800</v>
      </c>
      <c r="C823" s="251">
        <f>SUM(C824)</f>
        <v>600000</v>
      </c>
      <c r="D823" s="251">
        <f>SUM(D824)</f>
        <v>950000</v>
      </c>
      <c r="E823" s="251">
        <f>SUM(E824)</f>
        <v>459354</v>
      </c>
      <c r="F823" s="294">
        <f>SUM(E823/D823*100)</f>
        <v>48.353052631578947</v>
      </c>
    </row>
    <row r="824" spans="1:6" ht="15.95" customHeight="1" thickBot="1" x14ac:dyDescent="0.25">
      <c r="A824" s="307"/>
      <c r="B824" s="308" t="s">
        <v>801</v>
      </c>
      <c r="C824" s="201">
        <v>600000</v>
      </c>
      <c r="D824" s="201">
        <v>950000</v>
      </c>
      <c r="E824" s="201">
        <v>459354</v>
      </c>
      <c r="F824" s="201"/>
    </row>
    <row r="825" spans="1:6" ht="15.95" customHeight="1" thickBot="1" x14ac:dyDescent="0.3">
      <c r="A825" s="292">
        <v>5512</v>
      </c>
      <c r="B825" s="293" t="s">
        <v>802</v>
      </c>
      <c r="C825" s="251">
        <f>SUM(C826:C839)</f>
        <v>5637000</v>
      </c>
      <c r="D825" s="251">
        <f>SUM(D826:D839)</f>
        <v>6659993</v>
      </c>
      <c r="E825" s="251">
        <f>SUM(E826:E839)</f>
        <v>4850941.29</v>
      </c>
      <c r="F825" s="294">
        <f>SUM(E825/D825*100)</f>
        <v>72.837032861746252</v>
      </c>
    </row>
    <row r="826" spans="1:6" ht="15.95" customHeight="1" x14ac:dyDescent="0.2">
      <c r="A826" s="282"/>
      <c r="B826" s="283" t="s">
        <v>803</v>
      </c>
      <c r="C826" s="243">
        <v>2037000</v>
      </c>
      <c r="D826" s="243">
        <v>2075060</v>
      </c>
      <c r="E826" s="243">
        <v>1212222.3700000001</v>
      </c>
      <c r="F826" s="243"/>
    </row>
    <row r="827" spans="1:6" ht="15.95" customHeight="1" x14ac:dyDescent="0.2">
      <c r="A827" s="282"/>
      <c r="B827" s="283" t="s">
        <v>804</v>
      </c>
      <c r="C827" s="243">
        <v>0</v>
      </c>
      <c r="D827" s="243">
        <v>124400</v>
      </c>
      <c r="E827" s="243">
        <v>124400</v>
      </c>
      <c r="F827" s="243"/>
    </row>
    <row r="828" spans="1:6" ht="15.95" customHeight="1" x14ac:dyDescent="0.2">
      <c r="A828" s="282"/>
      <c r="B828" s="283" t="s">
        <v>805</v>
      </c>
      <c r="C828" s="243">
        <v>0</v>
      </c>
      <c r="D828" s="243">
        <v>59733</v>
      </c>
      <c r="E828" s="243">
        <v>59733</v>
      </c>
      <c r="F828" s="243"/>
    </row>
    <row r="829" spans="1:6" ht="15.95" customHeight="1" x14ac:dyDescent="0.2">
      <c r="A829" s="282"/>
      <c r="B829" s="283" t="s">
        <v>806</v>
      </c>
      <c r="C829" s="243">
        <v>0</v>
      </c>
      <c r="D829" s="243">
        <v>18500</v>
      </c>
      <c r="E829" s="243">
        <v>18500</v>
      </c>
      <c r="F829" s="243"/>
    </row>
    <row r="830" spans="1:6" ht="15.95" customHeight="1" x14ac:dyDescent="0.2">
      <c r="A830" s="296"/>
      <c r="B830" s="297" t="s">
        <v>807</v>
      </c>
      <c r="C830" s="228">
        <v>80000</v>
      </c>
      <c r="D830" s="228">
        <v>30005</v>
      </c>
      <c r="E830" s="228">
        <v>35654</v>
      </c>
      <c r="F830" s="228"/>
    </row>
    <row r="831" spans="1:6" ht="15.95" customHeight="1" x14ac:dyDescent="0.2">
      <c r="A831" s="296"/>
      <c r="B831" s="297" t="s">
        <v>808</v>
      </c>
      <c r="C831" s="228">
        <v>30000</v>
      </c>
      <c r="D831" s="228">
        <v>55405</v>
      </c>
      <c r="E831" s="228">
        <v>10575.3</v>
      </c>
      <c r="F831" s="228"/>
    </row>
    <row r="832" spans="1:6" ht="15.95" customHeight="1" x14ac:dyDescent="0.2">
      <c r="A832" s="296"/>
      <c r="B832" s="297" t="s">
        <v>809</v>
      </c>
      <c r="C832" s="228">
        <v>0</v>
      </c>
      <c r="D832" s="228">
        <v>30000</v>
      </c>
      <c r="E832" s="228">
        <v>30000</v>
      </c>
      <c r="F832" s="228"/>
    </row>
    <row r="833" spans="1:6" ht="15.95" customHeight="1" x14ac:dyDescent="0.2">
      <c r="A833" s="296"/>
      <c r="B833" s="297" t="s">
        <v>810</v>
      </c>
      <c r="C833" s="228">
        <v>0</v>
      </c>
      <c r="D833" s="228">
        <v>4900</v>
      </c>
      <c r="E833" s="228">
        <v>4900</v>
      </c>
      <c r="F833" s="228"/>
    </row>
    <row r="834" spans="1:6" ht="15.95" customHeight="1" x14ac:dyDescent="0.2">
      <c r="A834" s="296"/>
      <c r="B834" s="297" t="s">
        <v>811</v>
      </c>
      <c r="C834" s="228">
        <v>30000</v>
      </c>
      <c r="D834" s="228">
        <v>80800</v>
      </c>
      <c r="E834" s="228">
        <v>59403.199999999997</v>
      </c>
      <c r="F834" s="228"/>
    </row>
    <row r="835" spans="1:6" ht="15.95" customHeight="1" x14ac:dyDescent="0.2">
      <c r="A835" s="284"/>
      <c r="B835" s="285" t="s">
        <v>812</v>
      </c>
      <c r="C835" s="231">
        <v>30000</v>
      </c>
      <c r="D835" s="231">
        <v>100400</v>
      </c>
      <c r="E835" s="231">
        <v>95703.63</v>
      </c>
      <c r="F835" s="231"/>
    </row>
    <row r="836" spans="1:6" ht="15.95" customHeight="1" x14ac:dyDescent="0.2">
      <c r="A836" s="284"/>
      <c r="B836" s="285" t="s">
        <v>813</v>
      </c>
      <c r="C836" s="231">
        <v>430000</v>
      </c>
      <c r="D836" s="231">
        <v>430000</v>
      </c>
      <c r="E836" s="231">
        <v>244209.79</v>
      </c>
      <c r="F836" s="231"/>
    </row>
    <row r="837" spans="1:6" ht="15.95" customHeight="1" x14ac:dyDescent="0.2">
      <c r="A837" s="284"/>
      <c r="B837" s="285" t="s">
        <v>814</v>
      </c>
      <c r="C837" s="231">
        <v>1000000</v>
      </c>
      <c r="D837" s="231">
        <v>1000000</v>
      </c>
      <c r="E837" s="231">
        <v>904850</v>
      </c>
      <c r="F837" s="231"/>
    </row>
    <row r="838" spans="1:6" ht="15.95" customHeight="1" x14ac:dyDescent="0.2">
      <c r="A838" s="284"/>
      <c r="B838" s="285" t="s">
        <v>815</v>
      </c>
      <c r="C838" s="231">
        <v>1000000</v>
      </c>
      <c r="D838" s="231">
        <v>1325395</v>
      </c>
      <c r="E838" s="231">
        <v>1025395</v>
      </c>
      <c r="F838" s="231"/>
    </row>
    <row r="839" spans="1:6" ht="15.95" customHeight="1" thickBot="1" x14ac:dyDescent="0.25">
      <c r="A839" s="284"/>
      <c r="B839" s="285" t="s">
        <v>816</v>
      </c>
      <c r="C839" s="231">
        <v>1000000</v>
      </c>
      <c r="D839" s="231">
        <v>1325395</v>
      </c>
      <c r="E839" s="231">
        <v>1025395</v>
      </c>
      <c r="F839" s="231"/>
    </row>
    <row r="840" spans="1:6" ht="15.95" customHeight="1" thickBot="1" x14ac:dyDescent="0.3">
      <c r="A840" s="292">
        <v>6112</v>
      </c>
      <c r="B840" s="293" t="s">
        <v>817</v>
      </c>
      <c r="C840" s="251">
        <f>SUM(C841:C845)</f>
        <v>3103000</v>
      </c>
      <c r="D840" s="251">
        <f>SUM(D841:D845)</f>
        <v>3555000</v>
      </c>
      <c r="E840" s="251">
        <f>SUM(E841:E845)</f>
        <v>3421226</v>
      </c>
      <c r="F840" s="294">
        <f>SUM(E840/D840*100)</f>
        <v>96.237018284106895</v>
      </c>
    </row>
    <row r="841" spans="1:6" ht="15.95" customHeight="1" x14ac:dyDescent="0.2">
      <c r="A841" s="282"/>
      <c r="B841" s="283" t="s">
        <v>818</v>
      </c>
      <c r="C841" s="243">
        <v>2805000</v>
      </c>
      <c r="D841" s="243">
        <v>3257000</v>
      </c>
      <c r="E841" s="243">
        <v>3143432</v>
      </c>
      <c r="F841" s="243"/>
    </row>
    <row r="842" spans="1:6" ht="15.95" customHeight="1" x14ac:dyDescent="0.2">
      <c r="A842" s="296"/>
      <c r="B842" s="297" t="s">
        <v>819</v>
      </c>
      <c r="C842" s="228">
        <v>74500</v>
      </c>
      <c r="D842" s="228">
        <v>74500</v>
      </c>
      <c r="E842" s="228">
        <v>68868</v>
      </c>
      <c r="F842" s="228"/>
    </row>
    <row r="843" spans="1:6" ht="15.95" customHeight="1" x14ac:dyDescent="0.2">
      <c r="A843" s="296"/>
      <c r="B843" s="297" t="s">
        <v>820</v>
      </c>
      <c r="C843" s="228">
        <v>74500</v>
      </c>
      <c r="D843" s="228">
        <v>74500</v>
      </c>
      <c r="E843" s="228">
        <v>71964</v>
      </c>
      <c r="F843" s="228"/>
    </row>
    <row r="844" spans="1:6" ht="15.95" customHeight="1" x14ac:dyDescent="0.2">
      <c r="A844" s="296"/>
      <c r="B844" s="297" t="s">
        <v>821</v>
      </c>
      <c r="C844" s="228">
        <v>74500</v>
      </c>
      <c r="D844" s="228">
        <v>74500</v>
      </c>
      <c r="E844" s="228">
        <v>68868</v>
      </c>
      <c r="F844" s="228"/>
    </row>
    <row r="845" spans="1:6" ht="15.95" customHeight="1" thickBot="1" x14ac:dyDescent="0.25">
      <c r="A845" s="298"/>
      <c r="B845" s="299" t="s">
        <v>822</v>
      </c>
      <c r="C845" s="233">
        <v>74500</v>
      </c>
      <c r="D845" s="233">
        <v>74500</v>
      </c>
      <c r="E845" s="233">
        <v>68094</v>
      </c>
      <c r="F845" s="233"/>
    </row>
    <row r="846" spans="1:6" ht="15.95" customHeight="1" thickBot="1" x14ac:dyDescent="0.3">
      <c r="A846" s="292">
        <v>6115</v>
      </c>
      <c r="B846" s="293" t="s">
        <v>823</v>
      </c>
      <c r="C846" s="251">
        <f>SUM(C847)</f>
        <v>0</v>
      </c>
      <c r="D846" s="251">
        <f>SUM(D847)</f>
        <v>678003.41</v>
      </c>
      <c r="E846" s="251">
        <f>SUM(E847)</f>
        <v>578003.41</v>
      </c>
      <c r="F846" s="294">
        <f>SUM(E846/D846*100)</f>
        <v>85.25081164414793</v>
      </c>
    </row>
    <row r="847" spans="1:6" ht="15.95" customHeight="1" thickBot="1" x14ac:dyDescent="0.25">
      <c r="A847" s="282"/>
      <c r="B847" s="283" t="s">
        <v>824</v>
      </c>
      <c r="C847" s="243">
        <v>0</v>
      </c>
      <c r="D847" s="243">
        <v>678003.41</v>
      </c>
      <c r="E847" s="243">
        <v>578003.41</v>
      </c>
      <c r="F847" s="243"/>
    </row>
    <row r="848" spans="1:6" ht="15.95" customHeight="1" thickBot="1" x14ac:dyDescent="0.3">
      <c r="A848" s="292">
        <v>6149</v>
      </c>
      <c r="B848" s="293" t="s">
        <v>825</v>
      </c>
      <c r="C848" s="251">
        <f>SUM(C849)</f>
        <v>0</v>
      </c>
      <c r="D848" s="251">
        <f>SUM(D849)</f>
        <v>15470</v>
      </c>
      <c r="E848" s="251">
        <f>SUM(E849)</f>
        <v>15469</v>
      </c>
      <c r="F848" s="294">
        <f>SUM(E848/D848*100)</f>
        <v>99.993535875888824</v>
      </c>
    </row>
    <row r="849" spans="1:6" ht="15.95" customHeight="1" x14ac:dyDescent="0.2">
      <c r="A849" s="282"/>
      <c r="B849" s="283" t="s">
        <v>826</v>
      </c>
      <c r="C849" s="243">
        <v>0</v>
      </c>
      <c r="D849" s="243">
        <v>15470</v>
      </c>
      <c r="E849" s="243">
        <v>15469</v>
      </c>
      <c r="F849" s="243"/>
    </row>
    <row r="850" spans="1:6" ht="15.95" customHeight="1" thickBot="1" x14ac:dyDescent="0.3">
      <c r="A850" s="300">
        <v>6171</v>
      </c>
      <c r="B850" s="301" t="s">
        <v>194</v>
      </c>
      <c r="C850" s="255">
        <f>SUM(C851:C854)</f>
        <v>77158000</v>
      </c>
      <c r="D850" s="255">
        <f>SUM(D851:D854)</f>
        <v>87974431.75</v>
      </c>
      <c r="E850" s="255">
        <f>SUM(E851:E854)</f>
        <v>75901973.429999992</v>
      </c>
      <c r="F850" s="302">
        <f>SUM(E850/D850*100)</f>
        <v>86.277310259523205</v>
      </c>
    </row>
    <row r="851" spans="1:6" ht="15.95" customHeight="1" x14ac:dyDescent="0.2">
      <c r="A851" s="282"/>
      <c r="B851" s="283" t="s">
        <v>827</v>
      </c>
      <c r="C851" s="243">
        <v>62703000</v>
      </c>
      <c r="D851" s="243">
        <v>70221610.689999998</v>
      </c>
      <c r="E851" s="243">
        <v>59776059.969999999</v>
      </c>
      <c r="F851" s="243"/>
    </row>
    <row r="852" spans="1:6" ht="15.95" customHeight="1" x14ac:dyDescent="0.2">
      <c r="A852" s="296"/>
      <c r="B852" s="297" t="s">
        <v>828</v>
      </c>
      <c r="C852" s="228">
        <v>13435000</v>
      </c>
      <c r="D852" s="228">
        <v>16499291.060000001</v>
      </c>
      <c r="E852" s="228">
        <v>14674265.75</v>
      </c>
      <c r="F852" s="228"/>
    </row>
    <row r="853" spans="1:6" ht="15.95" customHeight="1" x14ac:dyDescent="0.2">
      <c r="A853" s="284"/>
      <c r="B853" s="285" t="s">
        <v>829</v>
      </c>
      <c r="C853" s="231">
        <v>220000</v>
      </c>
      <c r="D853" s="231">
        <v>453530</v>
      </c>
      <c r="E853" s="397">
        <v>661647.71</v>
      </c>
      <c r="F853" s="231"/>
    </row>
    <row r="854" spans="1:6" ht="15.95" customHeight="1" thickBot="1" x14ac:dyDescent="0.25">
      <c r="A854" s="284"/>
      <c r="B854" s="285" t="s">
        <v>830</v>
      </c>
      <c r="C854" s="231">
        <v>800000</v>
      </c>
      <c r="D854" s="231">
        <v>800000</v>
      </c>
      <c r="E854" s="231">
        <v>790000</v>
      </c>
      <c r="F854" s="231"/>
    </row>
    <row r="855" spans="1:6" ht="15.95" customHeight="1" thickBot="1" x14ac:dyDescent="0.3">
      <c r="A855" s="292">
        <v>6310</v>
      </c>
      <c r="B855" s="293" t="s">
        <v>831</v>
      </c>
      <c r="C855" s="251">
        <f>SUM(C856)</f>
        <v>260000</v>
      </c>
      <c r="D855" s="251">
        <f>SUM(D856)</f>
        <v>260000</v>
      </c>
      <c r="E855" s="251">
        <f>SUM(E856)</f>
        <v>196472.57</v>
      </c>
      <c r="F855" s="294">
        <f>SUM(E855/D855*100)</f>
        <v>75.566373076923071</v>
      </c>
    </row>
    <row r="856" spans="1:6" ht="15.95" customHeight="1" thickBot="1" x14ac:dyDescent="0.25">
      <c r="A856" s="307"/>
      <c r="B856" s="308" t="s">
        <v>832</v>
      </c>
      <c r="C856" s="201">
        <v>260000</v>
      </c>
      <c r="D856" s="201">
        <v>260000</v>
      </c>
      <c r="E856" s="201">
        <v>196472.57</v>
      </c>
      <c r="F856" s="201"/>
    </row>
    <row r="857" spans="1:6" ht="15.95" customHeight="1" thickBot="1" x14ac:dyDescent="0.3">
      <c r="A857" s="292">
        <v>6320</v>
      </c>
      <c r="B857" s="293" t="s">
        <v>833</v>
      </c>
      <c r="C857" s="251">
        <f>SUM(C858:C858)</f>
        <v>1000000</v>
      </c>
      <c r="D857" s="251">
        <f>SUM(D858:D858)</f>
        <v>1000000</v>
      </c>
      <c r="E857" s="251">
        <f>SUM(E858:E858)</f>
        <v>865492.04</v>
      </c>
      <c r="F857" s="294">
        <f>SUM(E857/D857*100)</f>
        <v>86.549204000000003</v>
      </c>
    </row>
    <row r="858" spans="1:6" ht="15.95" customHeight="1" thickBot="1" x14ac:dyDescent="0.25">
      <c r="A858" s="333"/>
      <c r="B858" s="334" t="s">
        <v>834</v>
      </c>
      <c r="C858" s="335">
        <v>1000000</v>
      </c>
      <c r="D858" s="335">
        <v>1000000</v>
      </c>
      <c r="E858" s="335">
        <v>865492.04</v>
      </c>
      <c r="F858" s="335"/>
    </row>
    <row r="859" spans="1:6" ht="15.95" customHeight="1" thickBot="1" x14ac:dyDescent="0.3">
      <c r="A859" s="292">
        <v>6330</v>
      </c>
      <c r="B859" s="293" t="s">
        <v>835</v>
      </c>
      <c r="C859" s="251">
        <f>SUM(C860:C865)</f>
        <v>1660000</v>
      </c>
      <c r="D859" s="251">
        <f>SUM(D860:D865)</f>
        <v>1660000</v>
      </c>
      <c r="E859" s="251">
        <f>SUM(E860:E865)</f>
        <v>336311390.49000001</v>
      </c>
      <c r="F859" s="252" t="s">
        <v>16</v>
      </c>
    </row>
    <row r="860" spans="1:6" ht="15.95" customHeight="1" x14ac:dyDescent="0.2">
      <c r="A860" s="282"/>
      <c r="B860" s="283" t="s">
        <v>836</v>
      </c>
      <c r="C860" s="243">
        <v>48000</v>
      </c>
      <c r="D860" s="243">
        <v>48000</v>
      </c>
      <c r="E860" s="243">
        <v>208309.24</v>
      </c>
      <c r="F860" s="243"/>
    </row>
    <row r="861" spans="1:6" ht="15.95" customHeight="1" x14ac:dyDescent="0.2">
      <c r="A861" s="296"/>
      <c r="B861" s="297" t="s">
        <v>837</v>
      </c>
      <c r="C861" s="228">
        <v>1612000</v>
      </c>
      <c r="D861" s="228">
        <v>1612000</v>
      </c>
      <c r="E861" s="228">
        <v>1638726</v>
      </c>
      <c r="F861" s="228"/>
    </row>
    <row r="862" spans="1:6" ht="15.95" customHeight="1" x14ac:dyDescent="0.2">
      <c r="A862" s="296"/>
      <c r="B862" s="297" t="s">
        <v>838</v>
      </c>
      <c r="C862" s="228">
        <v>0</v>
      </c>
      <c r="D862" s="228">
        <v>0</v>
      </c>
      <c r="E862" s="228">
        <v>168.19</v>
      </c>
      <c r="F862" s="228"/>
    </row>
    <row r="863" spans="1:6" ht="15.95" customHeight="1" x14ac:dyDescent="0.2">
      <c r="A863" s="296"/>
      <c r="B863" s="297" t="s">
        <v>839</v>
      </c>
      <c r="C863" s="228">
        <v>0</v>
      </c>
      <c r="D863" s="228">
        <v>0</v>
      </c>
      <c r="E863" s="228">
        <v>3364652.88</v>
      </c>
      <c r="F863" s="228"/>
    </row>
    <row r="864" spans="1:6" ht="15.95" customHeight="1" x14ac:dyDescent="0.2">
      <c r="A864" s="284"/>
      <c r="B864" s="285" t="s">
        <v>840</v>
      </c>
      <c r="C864" s="231">
        <v>0</v>
      </c>
      <c r="D864" s="231">
        <v>0</v>
      </c>
      <c r="E864" s="231">
        <v>325718275.18000001</v>
      </c>
      <c r="F864" s="231"/>
    </row>
    <row r="865" spans="1:6" ht="15.95" customHeight="1" thickBot="1" x14ac:dyDescent="0.25">
      <c r="A865" s="284"/>
      <c r="B865" s="285" t="s">
        <v>841</v>
      </c>
      <c r="C865" s="231">
        <v>0</v>
      </c>
      <c r="D865" s="231">
        <v>0</v>
      </c>
      <c r="E865" s="231">
        <v>5381259</v>
      </c>
      <c r="F865" s="231"/>
    </row>
    <row r="866" spans="1:6" ht="15.95" customHeight="1" thickBot="1" x14ac:dyDescent="0.3">
      <c r="A866" s="292">
        <v>6399</v>
      </c>
      <c r="B866" s="293" t="s">
        <v>842</v>
      </c>
      <c r="C866" s="251">
        <f>SUM(C867:C868)</f>
        <v>2000000</v>
      </c>
      <c r="D866" s="251">
        <f>SUM(D867:D868)</f>
        <v>6117300</v>
      </c>
      <c r="E866" s="251">
        <f>SUM(E867:E868)</f>
        <v>5516078.3499999996</v>
      </c>
      <c r="F866" s="294">
        <f>SUM(E866/D866*100)</f>
        <v>90.171780851029041</v>
      </c>
    </row>
    <row r="867" spans="1:6" ht="15.95" customHeight="1" x14ac:dyDescent="0.2">
      <c r="A867" s="282"/>
      <c r="B867" s="283" t="s">
        <v>843</v>
      </c>
      <c r="C867" s="243">
        <v>2000000</v>
      </c>
      <c r="D867" s="243">
        <v>2000000</v>
      </c>
      <c r="E867" s="243">
        <v>1398778.35</v>
      </c>
      <c r="F867" s="243"/>
    </row>
    <row r="868" spans="1:6" ht="15.95" customHeight="1" thickBot="1" x14ac:dyDescent="0.25">
      <c r="A868" s="284"/>
      <c r="B868" s="285" t="s">
        <v>844</v>
      </c>
      <c r="C868" s="231">
        <v>0</v>
      </c>
      <c r="D868" s="231">
        <v>4117300</v>
      </c>
      <c r="E868" s="231">
        <v>4117300</v>
      </c>
      <c r="F868" s="231"/>
    </row>
    <row r="869" spans="1:6" ht="15.95" customHeight="1" x14ac:dyDescent="0.25">
      <c r="A869" s="398">
        <v>6402</v>
      </c>
      <c r="B869" s="399" t="s">
        <v>210</v>
      </c>
      <c r="C869" s="246">
        <f>SUM(C870:C870)</f>
        <v>0</v>
      </c>
      <c r="D869" s="246">
        <f>SUM(D870:D872)</f>
        <v>258912</v>
      </c>
      <c r="E869" s="246">
        <f>SUM(E870:E872)</f>
        <v>258911.66</v>
      </c>
      <c r="F869" s="400">
        <f>SUM(E869/D869*100)</f>
        <v>99.999868681250774</v>
      </c>
    </row>
    <row r="870" spans="1:6" ht="15.95" customHeight="1" x14ac:dyDescent="0.2">
      <c r="A870" s="296"/>
      <c r="B870" s="297" t="s">
        <v>845</v>
      </c>
      <c r="C870" s="228">
        <v>0</v>
      </c>
      <c r="D870" s="228">
        <v>211824</v>
      </c>
      <c r="E870" s="228">
        <v>211823.66</v>
      </c>
      <c r="F870" s="228"/>
    </row>
    <row r="871" spans="1:6" ht="15.95" customHeight="1" x14ac:dyDescent="0.2">
      <c r="A871" s="296"/>
      <c r="B871" s="297" t="s">
        <v>846</v>
      </c>
      <c r="C871" s="228">
        <v>0</v>
      </c>
      <c r="D871" s="228">
        <v>46598</v>
      </c>
      <c r="E871" s="228">
        <v>46598</v>
      </c>
      <c r="F871" s="228"/>
    </row>
    <row r="872" spans="1:6" ht="15.95" customHeight="1" x14ac:dyDescent="0.2">
      <c r="A872" s="282"/>
      <c r="B872" s="283" t="s">
        <v>847</v>
      </c>
      <c r="C872" s="243">
        <v>0</v>
      </c>
      <c r="D872" s="243">
        <v>490</v>
      </c>
      <c r="E872" s="243">
        <v>490</v>
      </c>
      <c r="F872" s="243"/>
    </row>
    <row r="873" spans="1:6" ht="15.95" customHeight="1" thickBot="1" x14ac:dyDescent="0.3">
      <c r="A873" s="300">
        <v>6409</v>
      </c>
      <c r="B873" s="301" t="s">
        <v>848</v>
      </c>
      <c r="C873" s="255">
        <f>SUM(C874:C884)</f>
        <v>8660500</v>
      </c>
      <c r="D873" s="255">
        <f>SUM(D874:D884)</f>
        <v>70940503</v>
      </c>
      <c r="E873" s="255">
        <f>SUM(E874:E884)</f>
        <v>9000</v>
      </c>
      <c r="F873" s="302">
        <f>SUM(E873/D873*100)</f>
        <v>1.2686687603554207E-2</v>
      </c>
    </row>
    <row r="874" spans="1:6" ht="15.95" customHeight="1" x14ac:dyDescent="0.2">
      <c r="A874" s="282"/>
      <c r="B874" s="283" t="s">
        <v>849</v>
      </c>
      <c r="C874" s="243">
        <v>2000000</v>
      </c>
      <c r="D874" s="243">
        <v>1520660</v>
      </c>
      <c r="E874" s="243">
        <v>0</v>
      </c>
      <c r="F874" s="243"/>
    </row>
    <row r="875" spans="1:6" ht="15.95" customHeight="1" x14ac:dyDescent="0.2">
      <c r="A875" s="282"/>
      <c r="B875" s="283" t="s">
        <v>850</v>
      </c>
      <c r="C875" s="243">
        <v>1390500</v>
      </c>
      <c r="D875" s="243">
        <v>1090500</v>
      </c>
      <c r="E875" s="243">
        <v>0</v>
      </c>
      <c r="F875" s="243"/>
    </row>
    <row r="876" spans="1:6" ht="15.95" customHeight="1" x14ac:dyDescent="0.2">
      <c r="A876" s="282"/>
      <c r="B876" s="283" t="s">
        <v>851</v>
      </c>
      <c r="C876" s="243">
        <v>0</v>
      </c>
      <c r="D876" s="243">
        <v>21478843</v>
      </c>
      <c r="E876" s="243">
        <v>0</v>
      </c>
      <c r="F876" s="243"/>
    </row>
    <row r="877" spans="1:6" ht="15.95" customHeight="1" x14ac:dyDescent="0.2">
      <c r="A877" s="282"/>
      <c r="B877" s="283" t="s">
        <v>852</v>
      </c>
      <c r="C877" s="243">
        <v>0</v>
      </c>
      <c r="D877" s="243">
        <v>14372500</v>
      </c>
      <c r="E877" s="243">
        <v>0</v>
      </c>
      <c r="F877" s="243"/>
    </row>
    <row r="878" spans="1:6" ht="15.95" customHeight="1" x14ac:dyDescent="0.2">
      <c r="A878" s="296"/>
      <c r="B878" s="297" t="s">
        <v>853</v>
      </c>
      <c r="C878" s="228">
        <v>1100000</v>
      </c>
      <c r="D878" s="228">
        <v>12465000</v>
      </c>
      <c r="E878" s="228">
        <v>0</v>
      </c>
      <c r="F878" s="228"/>
    </row>
    <row r="879" spans="1:6" ht="15.95" customHeight="1" x14ac:dyDescent="0.2">
      <c r="A879" s="296"/>
      <c r="B879" s="297" t="s">
        <v>854</v>
      </c>
      <c r="C879" s="228">
        <v>1370000</v>
      </c>
      <c r="D879" s="228">
        <v>9313000</v>
      </c>
      <c r="E879" s="228">
        <v>0</v>
      </c>
      <c r="F879" s="228"/>
    </row>
    <row r="880" spans="1:6" ht="15.95" customHeight="1" x14ac:dyDescent="0.2">
      <c r="A880" s="296"/>
      <c r="B880" s="297" t="s">
        <v>855</v>
      </c>
      <c r="C880" s="228">
        <v>1870000</v>
      </c>
      <c r="D880" s="228">
        <v>3290000</v>
      </c>
      <c r="E880" s="228">
        <v>0</v>
      </c>
      <c r="F880" s="228"/>
    </row>
    <row r="881" spans="1:6" ht="15.95" customHeight="1" x14ac:dyDescent="0.2">
      <c r="A881" s="296"/>
      <c r="B881" s="297" t="s">
        <v>856</v>
      </c>
      <c r="C881" s="228">
        <v>740000</v>
      </c>
      <c r="D881" s="228">
        <v>7313000</v>
      </c>
      <c r="E881" s="228">
        <v>0</v>
      </c>
      <c r="F881" s="228"/>
    </row>
    <row r="882" spans="1:6" ht="15.95" customHeight="1" x14ac:dyDescent="0.2">
      <c r="A882" s="296"/>
      <c r="B882" s="297" t="s">
        <v>857</v>
      </c>
      <c r="C882" s="228">
        <v>100000</v>
      </c>
      <c r="D882" s="228">
        <v>45000</v>
      </c>
      <c r="E882" s="228">
        <v>0</v>
      </c>
      <c r="F882" s="228"/>
    </row>
    <row r="883" spans="1:6" ht="15.95" customHeight="1" x14ac:dyDescent="0.2">
      <c r="A883" s="296"/>
      <c r="B883" s="297" t="s">
        <v>858</v>
      </c>
      <c r="C883" s="228">
        <v>40000</v>
      </c>
      <c r="D883" s="228">
        <v>2000</v>
      </c>
      <c r="E883" s="228">
        <v>0</v>
      </c>
      <c r="F883" s="228"/>
    </row>
    <row r="884" spans="1:6" ht="15.95" customHeight="1" thickBot="1" x14ac:dyDescent="0.25">
      <c r="A884" s="284"/>
      <c r="B884" s="285" t="s">
        <v>859</v>
      </c>
      <c r="C884" s="231">
        <v>50000</v>
      </c>
      <c r="D884" s="231">
        <v>50000</v>
      </c>
      <c r="E884" s="231">
        <v>9000</v>
      </c>
      <c r="F884" s="231"/>
    </row>
    <row r="885" spans="1:6" ht="15.95" customHeight="1" thickBot="1" x14ac:dyDescent="0.3">
      <c r="A885" s="401"/>
      <c r="B885" s="402" t="s">
        <v>860</v>
      </c>
      <c r="C885" s="269">
        <f>SUM(C284+C292+C295+C297+C299+C302+C338+C353+C357+C360+C364+C366+C368+C381+C390+C392+C395+C398+C407+C442+C447+C449+C451+C454+C456+C462+C464+C467+C474+C489+C494+C496+C506+C513+C543+C588+C595+C601+C603+C605+C611+C614+C626+C628+C653+C662+C665+C669+C705+C712+C716+C718+C724+C726+C730+C732+C735+C752+C755+C757+C773+C775+C779+C781+C790+C793+C798+C802+C804+C806+C813+C816+C818+C823+C825+C840+C850+C855+C857+C859+C866+C869+C873)</f>
        <v>305315900</v>
      </c>
      <c r="D885" s="269">
        <f>SUM(D284+D292+D295+D297+D299+D302+D338+D353+D357+D360+D364+D366+D368+D381+D390+D392+D395+D398+D407+D442+D447+D449+D451+D454+D456+D462+D464+D467+D474+D482+D486+D489+D494+D496+D506+D513+D543+D588+D595+D599+D601+D603+D605+D611+D614+D626+D628+D653+D662+D665+D669+D705+D712+D716+D718+D724+D726+D730+D732+D735+D752+D755+D757+D773+D775+D779+D781+D790+D793+D798+D802+D804+D806+D813+D816+D818+D823+D825+D840+D846+D848+D850+D855+D857+D859+D866+D869+D873)</f>
        <v>457618037.24000001</v>
      </c>
      <c r="E885" s="269">
        <f>SUM(E284+E292+E295+E297+E299+E302+E338+E353+E357+E360+E364+E366+E368+E381+E390+E392+E395+E398+E407+E442+E447+E449+E451+E454+E456+E462+E464+E467+E474+E482+E486+E489+E494+E496+E506+E513+E543+E588+E595+E599+E601+E603+E605+E611+E614+E626+E628+E653+E662+E665+E669+E705+E712+E716+E718+E724+E726+E730+E732+E735+E752+E755+E757+E773+E775+E779+E781+E790+E793+E798+E802+E804+E806+E813+E816+E818+E823+E825+E840+E846+E848+E850+E855+E857+E859+E866+E869+E873)</f>
        <v>637023954.91000009</v>
      </c>
      <c r="F885" s="271">
        <f>SUM(E885/D885*100)</f>
        <v>139.20429333424849</v>
      </c>
    </row>
    <row r="886" spans="1:6" ht="15.95" customHeight="1" thickBot="1" x14ac:dyDescent="0.25">
      <c r="A886" s="403"/>
      <c r="B886" s="404" t="s">
        <v>861</v>
      </c>
      <c r="C886" s="405">
        <v>1612000</v>
      </c>
      <c r="D886" s="405">
        <v>1612000</v>
      </c>
      <c r="E886" s="405">
        <v>336102913.06</v>
      </c>
      <c r="F886" s="406" t="s">
        <v>16</v>
      </c>
    </row>
    <row r="887" spans="1:6" ht="15.95" customHeight="1" thickBot="1" x14ac:dyDescent="0.3">
      <c r="A887" s="401"/>
      <c r="B887" s="402" t="s">
        <v>862</v>
      </c>
      <c r="C887" s="269">
        <f>SUM(C885-C886)</f>
        <v>303703900</v>
      </c>
      <c r="D887" s="269">
        <f>SUM(D885-D886)</f>
        <v>456006037.24000001</v>
      </c>
      <c r="E887" s="270">
        <f>SUM(E885-E886)</f>
        <v>300921041.85000008</v>
      </c>
      <c r="F887" s="407">
        <f>SUM(E887/D887*100)</f>
        <v>65.990582859678824</v>
      </c>
    </row>
    <row r="888" spans="1:6" ht="15.95" customHeight="1" thickBot="1" x14ac:dyDescent="0.3">
      <c r="A888" s="401"/>
      <c r="B888" s="402" t="s">
        <v>863</v>
      </c>
      <c r="C888" s="269">
        <f>SUM(C277-C887)</f>
        <v>-64286000</v>
      </c>
      <c r="D888" s="269">
        <f>SUM(D277-D887)</f>
        <v>-176173482.18000001</v>
      </c>
      <c r="E888" s="269">
        <f>SUM(E277-E887)</f>
        <v>10123684.459999919</v>
      </c>
      <c r="F888" s="270"/>
    </row>
    <row r="889" spans="1:6" ht="15.95" customHeight="1" thickBot="1" x14ac:dyDescent="0.25">
      <c r="A889" s="307"/>
      <c r="B889" s="308"/>
      <c r="C889" s="201"/>
      <c r="D889" s="201"/>
      <c r="E889" s="201"/>
      <c r="F889" s="201"/>
    </row>
    <row r="890" spans="1:6" ht="15.95" customHeight="1" thickBot="1" x14ac:dyDescent="0.3">
      <c r="A890" s="286"/>
      <c r="B890" s="287" t="s">
        <v>864</v>
      </c>
      <c r="C890" s="223" t="s">
        <v>38</v>
      </c>
      <c r="D890" s="223" t="s">
        <v>39</v>
      </c>
      <c r="E890" s="223" t="s">
        <v>4</v>
      </c>
      <c r="F890" s="288"/>
    </row>
    <row r="891" spans="1:6" ht="15.95" customHeight="1" x14ac:dyDescent="0.2">
      <c r="A891" s="282" t="s">
        <v>865</v>
      </c>
      <c r="B891" s="283" t="s">
        <v>2</v>
      </c>
      <c r="C891" s="243"/>
      <c r="D891" s="243"/>
      <c r="E891" s="243"/>
      <c r="F891" s="243"/>
    </row>
    <row r="892" spans="1:6" ht="15.95" customHeight="1" x14ac:dyDescent="0.2">
      <c r="A892" s="296">
        <v>8115</v>
      </c>
      <c r="B892" s="297" t="s">
        <v>866</v>
      </c>
      <c r="C892" s="228">
        <v>81870000</v>
      </c>
      <c r="D892" s="228">
        <v>193757482.18000001</v>
      </c>
      <c r="E892" s="228">
        <v>-8307205.3600000003</v>
      </c>
      <c r="F892" s="228"/>
    </row>
    <row r="893" spans="1:6" ht="15.95" customHeight="1" x14ac:dyDescent="0.2">
      <c r="A893" s="296">
        <v>8117</v>
      </c>
      <c r="B893" s="297" t="s">
        <v>867</v>
      </c>
      <c r="C893" s="228">
        <v>0</v>
      </c>
      <c r="D893" s="228">
        <v>0</v>
      </c>
      <c r="E893" s="228">
        <v>15000000</v>
      </c>
      <c r="F893" s="228"/>
    </row>
    <row r="894" spans="1:6" ht="15.95" customHeight="1" x14ac:dyDescent="0.2">
      <c r="A894" s="296">
        <v>8124</v>
      </c>
      <c r="B894" s="297" t="s">
        <v>868</v>
      </c>
      <c r="C894" s="228">
        <v>-17584000</v>
      </c>
      <c r="D894" s="228">
        <v>-17584000</v>
      </c>
      <c r="E894" s="228">
        <v>-17584000</v>
      </c>
      <c r="F894" s="228"/>
    </row>
    <row r="895" spans="1:6" ht="15.95" customHeight="1" x14ac:dyDescent="0.2">
      <c r="A895" s="284">
        <v>8127</v>
      </c>
      <c r="B895" s="285" t="s">
        <v>869</v>
      </c>
      <c r="C895" s="231">
        <v>0</v>
      </c>
      <c r="D895" s="231">
        <v>0</v>
      </c>
      <c r="E895" s="231">
        <v>5467034.4000000004</v>
      </c>
      <c r="F895" s="231"/>
    </row>
    <row r="896" spans="1:6" ht="15.95" customHeight="1" x14ac:dyDescent="0.2">
      <c r="A896" s="284">
        <v>8127</v>
      </c>
      <c r="B896" s="285" t="s">
        <v>870</v>
      </c>
      <c r="C896" s="231">
        <v>0</v>
      </c>
      <c r="D896" s="231">
        <v>0</v>
      </c>
      <c r="E896" s="231">
        <v>-5000000</v>
      </c>
      <c r="F896" s="231"/>
    </row>
    <row r="897" spans="1:6" ht="15.95" customHeight="1" thickBot="1" x14ac:dyDescent="0.25">
      <c r="A897" s="284">
        <v>8901</v>
      </c>
      <c r="B897" s="285" t="s">
        <v>871</v>
      </c>
      <c r="C897" s="231"/>
      <c r="D897" s="231"/>
      <c r="E897" s="231">
        <v>300486.5</v>
      </c>
      <c r="F897" s="231"/>
    </row>
    <row r="898" spans="1:6" ht="15.95" customHeight="1" thickBot="1" x14ac:dyDescent="0.3">
      <c r="A898" s="401" t="s">
        <v>872</v>
      </c>
      <c r="B898" s="402" t="s">
        <v>864</v>
      </c>
      <c r="C898" s="269">
        <f>SUM(C892:C897)</f>
        <v>64286000</v>
      </c>
      <c r="D898" s="269">
        <f>SUM(D892:D897)</f>
        <v>176173482.18000001</v>
      </c>
      <c r="E898" s="269">
        <f>SUM(E892:E897)</f>
        <v>-10123684.459999999</v>
      </c>
      <c r="F898" s="270" t="s">
        <v>873</v>
      </c>
    </row>
    <row r="899" spans="1:6" ht="15.95" customHeight="1" x14ac:dyDescent="0.25">
      <c r="A899" s="408"/>
      <c r="B899" s="409"/>
      <c r="C899" s="410"/>
      <c r="D899" s="410"/>
      <c r="E899" s="410"/>
      <c r="F899" s="410"/>
    </row>
    <row r="900" spans="1:6" ht="15.95" customHeight="1" thickBot="1" x14ac:dyDescent="0.3">
      <c r="A900" s="408"/>
      <c r="B900" s="409"/>
      <c r="C900" s="410"/>
      <c r="D900" s="410"/>
      <c r="E900" s="410"/>
      <c r="F900" s="410"/>
    </row>
    <row r="901" spans="1:6" ht="15.95" customHeight="1" x14ac:dyDescent="0.25">
      <c r="A901" s="411"/>
      <c r="B901" s="412"/>
      <c r="C901" s="207"/>
      <c r="D901" s="410"/>
      <c r="E901" s="410"/>
      <c r="F901" s="410"/>
    </row>
    <row r="902" spans="1:6" ht="15.95" customHeight="1" thickBot="1" x14ac:dyDescent="0.3">
      <c r="A902" s="413"/>
      <c r="B902" s="414" t="s">
        <v>874</v>
      </c>
      <c r="C902" s="415"/>
      <c r="D902" s="410"/>
      <c r="E902" s="410"/>
      <c r="F902" s="410"/>
    </row>
    <row r="903" spans="1:6" ht="15.95" customHeight="1" x14ac:dyDescent="0.2">
      <c r="A903" s="64"/>
      <c r="B903" s="334"/>
      <c r="C903" s="342"/>
      <c r="D903" s="371"/>
      <c r="E903" s="371"/>
      <c r="F903" s="371"/>
    </row>
    <row r="904" spans="1:6" ht="15.95" customHeight="1" thickBot="1" x14ac:dyDescent="0.3">
      <c r="A904" s="86"/>
      <c r="B904" s="416" t="s">
        <v>875</v>
      </c>
      <c r="C904" s="234" t="s">
        <v>876</v>
      </c>
      <c r="D904" s="417"/>
      <c r="E904" s="371"/>
      <c r="F904" s="371"/>
    </row>
    <row r="905" spans="1:6" ht="15.95" customHeight="1" x14ac:dyDescent="0.2">
      <c r="A905" s="396"/>
      <c r="B905" s="283" t="s">
        <v>877</v>
      </c>
      <c r="C905" s="310">
        <v>460637.38</v>
      </c>
      <c r="D905" s="417"/>
      <c r="E905" s="371"/>
      <c r="F905" s="371"/>
    </row>
    <row r="906" spans="1:6" ht="15.95" customHeight="1" x14ac:dyDescent="0.2">
      <c r="A906" s="68"/>
      <c r="B906" s="297" t="s">
        <v>878</v>
      </c>
      <c r="C906" s="229">
        <v>1638772.71</v>
      </c>
      <c r="D906" s="418"/>
      <c r="E906" s="419"/>
      <c r="F906" s="419"/>
    </row>
    <row r="907" spans="1:6" ht="15.95" customHeight="1" thickBot="1" x14ac:dyDescent="0.25">
      <c r="A907" s="81"/>
      <c r="B907" s="285" t="s">
        <v>879</v>
      </c>
      <c r="C907" s="202">
        <v>1701112.77</v>
      </c>
      <c r="D907" s="418"/>
      <c r="E907" s="419"/>
      <c r="F907" s="419"/>
    </row>
    <row r="908" spans="1:6" ht="15.95" customHeight="1" thickBot="1" x14ac:dyDescent="0.3">
      <c r="A908" s="292"/>
      <c r="B908" s="293" t="s">
        <v>880</v>
      </c>
      <c r="C908" s="252">
        <f>C905+C906-C907</f>
        <v>398297.31999999983</v>
      </c>
      <c r="D908" s="420"/>
      <c r="E908" s="421"/>
      <c r="F908" s="421"/>
    </row>
    <row r="909" spans="1:6" ht="15.95" customHeight="1" x14ac:dyDescent="0.2">
      <c r="A909" s="64"/>
      <c r="B909" s="334"/>
      <c r="C909" s="342"/>
      <c r="D909" s="418"/>
      <c r="E909" s="419"/>
      <c r="F909" s="419"/>
    </row>
    <row r="910" spans="1:6" ht="15.95" customHeight="1" thickBot="1" x14ac:dyDescent="0.3">
      <c r="A910" s="86"/>
      <c r="B910" s="416" t="s">
        <v>881</v>
      </c>
      <c r="C910" s="234" t="s">
        <v>876</v>
      </c>
      <c r="D910" s="418"/>
      <c r="E910" s="419"/>
      <c r="F910" s="419"/>
    </row>
    <row r="911" spans="1:6" ht="15.95" customHeight="1" x14ac:dyDescent="0.2">
      <c r="A911" s="396"/>
      <c r="B911" s="283" t="s">
        <v>877</v>
      </c>
      <c r="C911" s="310">
        <v>399639.8</v>
      </c>
      <c r="D911" s="418"/>
      <c r="E911" s="419"/>
      <c r="F911" s="419"/>
    </row>
    <row r="912" spans="1:6" ht="15.95" customHeight="1" x14ac:dyDescent="0.2">
      <c r="A912" s="68"/>
      <c r="B912" s="297" t="s">
        <v>882</v>
      </c>
      <c r="C912" s="229">
        <v>276747.40000000002</v>
      </c>
      <c r="D912" s="418"/>
      <c r="E912" s="419"/>
      <c r="F912" s="419"/>
    </row>
    <row r="913" spans="1:6" ht="15.95" customHeight="1" thickBot="1" x14ac:dyDescent="0.25">
      <c r="A913" s="81"/>
      <c r="B913" s="285" t="s">
        <v>883</v>
      </c>
      <c r="C913" s="202">
        <v>362371.18</v>
      </c>
      <c r="D913" s="418"/>
      <c r="E913" s="419"/>
      <c r="F913" s="419"/>
    </row>
    <row r="914" spans="1:6" ht="15.95" customHeight="1" thickBot="1" x14ac:dyDescent="0.3">
      <c r="A914" s="292"/>
      <c r="B914" s="293" t="s">
        <v>884</v>
      </c>
      <c r="C914" s="252">
        <f>C911+C912-C913</f>
        <v>314016.01999999996</v>
      </c>
      <c r="D914" s="420"/>
      <c r="E914" s="421"/>
      <c r="F914" s="421"/>
    </row>
    <row r="915" spans="1:6" ht="15.95" customHeight="1" x14ac:dyDescent="0.2">
      <c r="A915" s="64"/>
      <c r="B915" s="334"/>
      <c r="C915" s="342"/>
      <c r="D915" s="418"/>
      <c r="E915" s="419"/>
      <c r="F915" s="419"/>
    </row>
    <row r="916" spans="1:6" ht="15.95" customHeight="1" thickBot="1" x14ac:dyDescent="0.3">
      <c r="A916" s="86"/>
      <c r="B916" s="416" t="s">
        <v>885</v>
      </c>
      <c r="C916" s="234" t="s">
        <v>876</v>
      </c>
      <c r="D916" s="418"/>
      <c r="E916" s="419"/>
      <c r="F916" s="419"/>
    </row>
    <row r="917" spans="1:6" ht="15.95" customHeight="1" x14ac:dyDescent="0.2">
      <c r="A917" s="396"/>
      <c r="B917" s="283" t="s">
        <v>877</v>
      </c>
      <c r="C917" s="310">
        <v>3718242.95</v>
      </c>
      <c r="D917" s="418"/>
      <c r="E917" s="419"/>
      <c r="F917" s="419"/>
    </row>
    <row r="918" spans="1:6" ht="15.95" customHeight="1" x14ac:dyDescent="0.2">
      <c r="A918" s="68"/>
      <c r="B918" s="297" t="s">
        <v>882</v>
      </c>
      <c r="C918" s="229">
        <v>3088384.88</v>
      </c>
      <c r="D918" s="418"/>
      <c r="E918" s="419"/>
      <c r="F918" s="419"/>
    </row>
    <row r="919" spans="1:6" ht="15.95" customHeight="1" thickBot="1" x14ac:dyDescent="0.25">
      <c r="A919" s="81"/>
      <c r="B919" s="285" t="s">
        <v>883</v>
      </c>
      <c r="C919" s="202">
        <v>371021.8</v>
      </c>
      <c r="D919" s="418"/>
      <c r="E919" s="419"/>
      <c r="F919" s="419"/>
    </row>
    <row r="920" spans="1:6" ht="15.95" customHeight="1" thickBot="1" x14ac:dyDescent="0.3">
      <c r="A920" s="292"/>
      <c r="B920" s="293" t="s">
        <v>886</v>
      </c>
      <c r="C920" s="252">
        <f>C917+C918-C919</f>
        <v>6435606.0300000003</v>
      </c>
      <c r="D920" s="420"/>
      <c r="E920" s="421"/>
      <c r="F920" s="421"/>
    </row>
    <row r="921" spans="1:6" s="203" customFormat="1" ht="15.95" customHeight="1" x14ac:dyDescent="0.25">
      <c r="A921" s="64"/>
      <c r="B921" s="334"/>
      <c r="C921" s="342"/>
      <c r="D921" s="418"/>
      <c r="E921" s="419"/>
      <c r="F921" s="419"/>
    </row>
    <row r="922" spans="1:6" ht="15.95" customHeight="1" thickBot="1" x14ac:dyDescent="0.3">
      <c r="A922" s="422"/>
      <c r="B922" s="416" t="s">
        <v>887</v>
      </c>
      <c r="C922" s="423" t="s">
        <v>876</v>
      </c>
      <c r="D922" s="424"/>
      <c r="E922" s="421"/>
      <c r="F922" s="421"/>
    </row>
    <row r="923" spans="1:6" ht="15.95" customHeight="1" x14ac:dyDescent="0.2">
      <c r="A923" s="396"/>
      <c r="B923" s="283" t="s">
        <v>877</v>
      </c>
      <c r="C923" s="310">
        <v>29443.84</v>
      </c>
      <c r="D923" s="419"/>
      <c r="E923" s="419"/>
      <c r="F923" s="419"/>
    </row>
    <row r="924" spans="1:6" ht="15.95" customHeight="1" x14ac:dyDescent="0.2">
      <c r="A924" s="81"/>
      <c r="B924" s="285" t="s">
        <v>888</v>
      </c>
      <c r="C924" s="202">
        <v>0</v>
      </c>
      <c r="D924" s="419"/>
      <c r="E924" s="419"/>
      <c r="F924" s="419"/>
    </row>
    <row r="925" spans="1:6" ht="15.95" customHeight="1" thickBot="1" x14ac:dyDescent="0.25">
      <c r="A925" s="81"/>
      <c r="B925" s="285" t="s">
        <v>889</v>
      </c>
      <c r="C925" s="202">
        <v>3</v>
      </c>
      <c r="D925" s="419"/>
      <c r="E925" s="419"/>
      <c r="F925" s="419"/>
    </row>
    <row r="926" spans="1:6" ht="15.95" customHeight="1" thickBot="1" x14ac:dyDescent="0.3">
      <c r="A926" s="292"/>
      <c r="B926" s="293" t="s">
        <v>890</v>
      </c>
      <c r="C926" s="252">
        <f>C923-C924+C925</f>
        <v>29446.84</v>
      </c>
      <c r="D926" s="421"/>
      <c r="E926" s="421"/>
      <c r="F926" s="421"/>
    </row>
    <row r="927" spans="1:6" ht="15.95" customHeight="1" x14ac:dyDescent="0.2">
      <c r="D927" s="419"/>
      <c r="E927" s="419"/>
      <c r="F927" s="419"/>
    </row>
    <row r="928" spans="1:6" ht="15.95" customHeight="1" x14ac:dyDescent="0.2">
      <c r="A928" s="438" t="s">
        <v>891</v>
      </c>
      <c r="B928" s="438"/>
      <c r="C928" s="438"/>
      <c r="D928" s="419"/>
      <c r="E928" s="419"/>
      <c r="F928" s="419"/>
    </row>
    <row r="929" spans="1:6" ht="15.95" customHeight="1" x14ac:dyDescent="0.2">
      <c r="A929" s="438" t="s">
        <v>892</v>
      </c>
      <c r="B929" s="438"/>
      <c r="C929" s="438"/>
      <c r="D929" s="426"/>
      <c r="E929" s="426"/>
      <c r="F929" s="426"/>
    </row>
    <row r="930" spans="1:6" ht="15.95" customHeight="1" x14ac:dyDescent="0.2">
      <c r="D930" s="426"/>
      <c r="E930" s="426"/>
      <c r="F930" s="426"/>
    </row>
    <row r="931" spans="1:6" ht="15.95" customHeight="1" x14ac:dyDescent="0.2">
      <c r="D931" s="426"/>
      <c r="E931" s="426"/>
      <c r="F931" s="426"/>
    </row>
    <row r="932" spans="1:6" ht="15.95" customHeight="1" x14ac:dyDescent="0.2">
      <c r="B932" s="45"/>
      <c r="D932" s="426"/>
      <c r="E932" s="426"/>
      <c r="F932" s="426"/>
    </row>
    <row r="933" spans="1:6" ht="15.95" customHeight="1" x14ac:dyDescent="0.2">
      <c r="D933" s="426"/>
      <c r="E933" s="426"/>
      <c r="F933" s="426"/>
    </row>
  </sheetData>
  <mergeCells count="20">
    <mergeCell ref="A928:C928"/>
    <mergeCell ref="A929:C929"/>
    <mergeCell ref="A281:A282"/>
    <mergeCell ref="B281:B282"/>
    <mergeCell ref="C281:C282"/>
    <mergeCell ref="D281:D282"/>
    <mergeCell ref="E281:E282"/>
    <mergeCell ref="F281:F282"/>
    <mergeCell ref="B28:F28"/>
    <mergeCell ref="B29:F29"/>
    <mergeCell ref="B30:F30"/>
    <mergeCell ref="B31:F31"/>
    <mergeCell ref="B32:F32"/>
    <mergeCell ref="B36:B37"/>
    <mergeCell ref="B27:F27"/>
    <mergeCell ref="B22:F22"/>
    <mergeCell ref="B23:F23"/>
    <mergeCell ref="B24:F24"/>
    <mergeCell ref="B25:F25"/>
    <mergeCell ref="B26:F26"/>
  </mergeCells>
  <pageMargins left="0.59055118110236227" right="0.59055118110236227" top="0.59055118110236227" bottom="0.59055118110236227" header="0.51181102362204722" footer="0.51181102362204722"/>
  <pageSetup paperSize="9" scale="80" fitToHeight="0" orientation="landscape" r:id="rId1"/>
  <headerFooter alignWithMargins="0">
    <oddHeader>&amp;R&amp;P</oddHeader>
  </headerFooter>
  <rowBreaks count="21" manualBreakCount="21">
    <brk id="32" max="6" man="1"/>
    <brk id="73" max="5" man="1"/>
    <brk id="114" max="5" man="1"/>
    <brk id="157" max="5" man="1"/>
    <brk id="199" max="5" man="1"/>
    <brk id="244" max="5" man="1"/>
    <brk id="278" max="6" man="1"/>
    <brk id="361" max="5" man="1"/>
    <brk id="402" max="5" man="1"/>
    <brk id="441" max="5" man="1"/>
    <brk id="481" max="5" man="1"/>
    <brk id="522" max="5" man="1"/>
    <brk id="564" max="5" man="1"/>
    <brk id="604" max="5" man="1"/>
    <brk id="686" max="5" man="1"/>
    <brk id="725" max="5" man="1"/>
    <brk id="766" max="5" man="1"/>
    <brk id="805" max="5" man="1"/>
    <brk id="845" max="5" man="1"/>
    <brk id="872" max="5" man="1"/>
    <brk id="8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 31.12.2020 podrobný</vt:lpstr>
      <vt:lpstr>'k 31.12.2020 podrobný'!Oblast_tisku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cp:lastPrinted>2021-02-18T10:49:08Z</cp:lastPrinted>
  <dcterms:created xsi:type="dcterms:W3CDTF">2021-02-18T10:43:25Z</dcterms:created>
  <dcterms:modified xsi:type="dcterms:W3CDTF">2021-05-13T08:32:27Z</dcterms:modified>
</cp:coreProperties>
</file>