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<sst xmlns="http://schemas.openxmlformats.org/spreadsheetml/2006/main" count="124" uniqueCount="87">
  <si>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</si>
  <si>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</si>
  <si>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</si>
  <si>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</si>
  <si>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</si>
  <si>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</si>
  <si>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</si>
  <si>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</si>
  <si>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</si>
  <si>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</si>
  <si>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</si>
  <si>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</si>
  <si>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</si>
  <si>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</si>
  <si>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</si>
  <si>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</si>
  <si>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</si>
  <si>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</si>
  <si>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</si>
  <si>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</si>
  <si>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</si>
  <si>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</si>
  <si>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</si>
  <si>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</si>
  <si>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</si>
  <si>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</si>
  <si>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</si>
  <si>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</si>
  <si>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</si>
  <si>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</si>
  <si>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</si>
  <si>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</si>
  <si>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</si>
  <si>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</si>
  <si>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</si>
  <si>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</si>
  <si>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</si>
  <si>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</si>
  <si>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</si>
  <si>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</si>
  <si>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</si>
  <si>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</si>
  <si>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</si>
  <si>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</si>
  <si>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</si>
  <si>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</si>
  <si>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</si>
  <si>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</si>
  <si>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</si>
  <si>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</si>
  <si>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</si>
  <si>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</si>
  <si>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</si>
  <si>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</si>
  <si>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</si>
  <si>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</si>
  <si>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</si>
  <si>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</si>
  <si>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</si>
  <si>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</si>
  <si>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</si>
  <si>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</si>
  <si>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</si>
  <si>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</si>
  <si>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skutečnost</t>
  </si>
  <si>
    <t>rozpočet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</si>
  <si>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</si>
  <si>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</si>
  <si>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</si>
  <si>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</si>
  <si>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</si>
  <si>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</si>
  <si>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</si>
  <si>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</si>
  <si>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</si>
  <si>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komunik.portál</t>
  </si>
  <si>
    <t>budovy</t>
  </si>
  <si>
    <t>přepravné</t>
  </si>
  <si>
    <t>členské příspěvky</t>
  </si>
  <si>
    <t>SW, grafické a redakční práce, internet, el.pošta</t>
  </si>
  <si>
    <t>telefony</t>
  </si>
  <si>
    <t>VKL</t>
  </si>
  <si>
    <t>EFF</t>
  </si>
  <si>
    <t xml:space="preserve">nájemné </t>
  </si>
  <si>
    <t xml:space="preserve">VÝSLEDEK HOSPODAŘENÍ 2017 (v tis.Kč) </t>
  </si>
  <si>
    <t>Tvorba a zúčtování rezerv podle zvl.pr.předpisů</t>
  </si>
  <si>
    <t>Příloha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</si>
</sst>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7" fillId="0" borderId="41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vertical="top"/>
    </xf>
    <xf numFmtId="4" fontId="5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/>
    </xf>
    <xf numFmtId="4" fontId="5" fillId="0" borderId="49" xfId="0" applyNumberFormat="1" applyFont="1" applyFill="1" applyBorder="1" applyAlignment="1">
      <alignment vertical="top"/>
    </xf>
    <xf numFmtId="4" fontId="0" fillId="0" borderId="47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/>
    </xf>
    <xf numFmtId="4" fontId="7" fillId="0" borderId="56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43" xfId="0" applyNumberFormat="1" applyFill="1" applyBorder="1" applyAlignment="1">
      <alignment vertical="top"/>
    </xf>
    <xf numFmtId="0" fontId="0" fillId="0" borderId="30" xfId="0" applyFont="1" applyFill="1" applyBorder="1" applyAlignment="1">
      <alignment/>
    </xf>
    <xf numFmtId="4" fontId="5" fillId="0" borderId="60" xfId="0" applyNumberFormat="1" applyFont="1" applyFill="1" applyBorder="1" applyAlignment="1">
      <alignment horizontal="center"/>
    </xf>
    <xf numFmtId="4" fontId="5" fillId="0" borderId="58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85" zoomScalePageLayoutView="0" workbookViewId="0" topLeftCell="A1">
      <selection activeCell="P9" sqref="P9"/>
    </sheetView>
  </sheetViews>
  <sheetFormatPr defaultColWidth="9.00390625" defaultRowHeight="12.75"/>
  <cols>
    <col min="1" max="1" width="6.75390625" style="10" customWidth="1"/>
    <col min="2" max="2" width="44.375" style="10" customWidth="1"/>
    <col min="3" max="14" width="9.875" style="11" customWidth="1"/>
    <col min="15" max="16384" width="9.125" style="10" customWidth="1"/>
  </cols>
  <sheetData>
    <row r="1" spans="1:14" s="39" customFormat="1" ht="15.75">
      <c r="A1" s="12" t="s">
        <v>84</v>
      </c>
      <c r="C1" s="40"/>
      <c r="D1" s="13" t="s">
        <v>18</v>
      </c>
      <c r="E1" s="40"/>
      <c r="M1" s="142" t="s">
        <v>86</v>
      </c>
      <c r="N1" s="142"/>
    </row>
    <row r="2" spans="3:14" s="41" customFormat="1" ht="15" thickBo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44" customFormat="1" ht="12.75" customHeight="1">
      <c r="A3" s="43" t="s">
        <v>19</v>
      </c>
      <c r="B3" s="87" t="s">
        <v>1</v>
      </c>
      <c r="C3" s="139" t="s">
        <v>46</v>
      </c>
      <c r="D3" s="140"/>
      <c r="E3" s="141" t="s">
        <v>58</v>
      </c>
      <c r="F3" s="141"/>
      <c r="G3" s="141"/>
      <c r="H3" s="141"/>
      <c r="I3" s="141"/>
      <c r="J3" s="141"/>
      <c r="K3" s="141"/>
      <c r="L3" s="141"/>
      <c r="M3" s="141"/>
      <c r="N3" s="140"/>
    </row>
    <row r="4" spans="1:14" s="44" customFormat="1" ht="12.75" customHeight="1" thickBot="1">
      <c r="A4" s="45" t="s">
        <v>0</v>
      </c>
      <c r="B4" s="88"/>
      <c r="C4" s="69" t="s">
        <v>65</v>
      </c>
      <c r="D4" s="107" t="s">
        <v>64</v>
      </c>
      <c r="E4" s="89" t="s">
        <v>75</v>
      </c>
      <c r="F4" s="89" t="s">
        <v>51</v>
      </c>
      <c r="G4" s="90" t="s">
        <v>52</v>
      </c>
      <c r="H4" s="105" t="s">
        <v>53</v>
      </c>
      <c r="I4" s="105" t="s">
        <v>54</v>
      </c>
      <c r="J4" s="105" t="s">
        <v>82</v>
      </c>
      <c r="K4" s="90" t="s">
        <v>81</v>
      </c>
      <c r="L4" s="105" t="s">
        <v>55</v>
      </c>
      <c r="M4" s="105" t="s">
        <v>56</v>
      </c>
      <c r="N4" s="104" t="s">
        <v>57</v>
      </c>
    </row>
    <row r="5" spans="1:14" s="44" customFormat="1" ht="12.75" customHeight="1" thickBot="1">
      <c r="A5" s="47">
        <v>501</v>
      </c>
      <c r="B5" s="48" t="s">
        <v>2</v>
      </c>
      <c r="C5" s="25">
        <f>C6+C7+C8+C9+C10+C11</f>
        <v>232</v>
      </c>
      <c r="D5" s="108">
        <f>SUM(D6:D11)</f>
        <v>694.84</v>
      </c>
      <c r="E5" s="106">
        <f>SUM(E6:E11)</f>
        <v>1.13</v>
      </c>
      <c r="F5" s="1">
        <f>SUM(F6:F11)</f>
        <v>12.59</v>
      </c>
      <c r="G5" s="1">
        <f>SUM(G6:G11)</f>
        <v>55.15</v>
      </c>
      <c r="H5" s="1">
        <f aca="true" t="shared" si="0" ref="H5:N5">SUM(H6:H11)</f>
        <v>44.620000000000005</v>
      </c>
      <c r="I5" s="1">
        <f t="shared" si="0"/>
        <v>490.41999999999996</v>
      </c>
      <c r="J5" s="1">
        <f t="shared" si="0"/>
        <v>35.55</v>
      </c>
      <c r="K5" s="1">
        <f>SUM(K6:K11)</f>
        <v>13.55</v>
      </c>
      <c r="L5" s="1">
        <f>SUM(L6:L11)</f>
        <v>24.43</v>
      </c>
      <c r="M5" s="1">
        <f t="shared" si="0"/>
        <v>17.4</v>
      </c>
      <c r="N5" s="58">
        <f t="shared" si="0"/>
        <v>0</v>
      </c>
    </row>
    <row r="6" spans="1:14" ht="12.75" customHeight="1">
      <c r="A6" s="71" t="s">
        <v>3</v>
      </c>
      <c r="B6" s="77" t="s">
        <v>30</v>
      </c>
      <c r="C6" s="26">
        <v>81</v>
      </c>
      <c r="D6" s="137">
        <f>E6+F6+G6+H6+I6+L6+M6+N6+K6+J6</f>
        <v>70.99</v>
      </c>
      <c r="E6" s="14"/>
      <c r="F6" s="49">
        <v>0.59</v>
      </c>
      <c r="G6" s="91">
        <v>15.22</v>
      </c>
      <c r="H6" s="91">
        <v>13.24</v>
      </c>
      <c r="I6" s="91">
        <v>25.22</v>
      </c>
      <c r="J6" s="91">
        <v>0.36</v>
      </c>
      <c r="K6" s="91">
        <v>0.36</v>
      </c>
      <c r="L6" s="91">
        <v>4</v>
      </c>
      <c r="M6" s="91">
        <v>12</v>
      </c>
      <c r="N6" s="50"/>
    </row>
    <row r="7" spans="1:14" ht="12.75" customHeight="1">
      <c r="A7" s="72"/>
      <c r="B7" s="78" t="s">
        <v>31</v>
      </c>
      <c r="C7" s="27">
        <v>35</v>
      </c>
      <c r="D7" s="109">
        <f>E7+F7+G7+H7+I7+L7+M7+N7+J7+K7</f>
        <v>499.82</v>
      </c>
      <c r="E7" s="15"/>
      <c r="F7" s="51">
        <v>10</v>
      </c>
      <c r="G7" s="92">
        <v>20</v>
      </c>
      <c r="H7" s="92">
        <v>20</v>
      </c>
      <c r="I7" s="92">
        <v>424.82</v>
      </c>
      <c r="J7" s="92">
        <v>5</v>
      </c>
      <c r="K7" s="92">
        <v>5</v>
      </c>
      <c r="L7" s="92">
        <v>10</v>
      </c>
      <c r="M7" s="92">
        <v>5</v>
      </c>
      <c r="N7" s="52"/>
    </row>
    <row r="8" spans="1:14" ht="12.75" customHeight="1">
      <c r="A8" s="72"/>
      <c r="B8" s="78" t="s">
        <v>32</v>
      </c>
      <c r="C8" s="27">
        <v>43</v>
      </c>
      <c r="D8" s="61">
        <f>E8+F8+G8+H8+I8+L8+M8+N8+J8+K8</f>
        <v>25.95</v>
      </c>
      <c r="E8" s="15">
        <v>0.73</v>
      </c>
      <c r="F8" s="51"/>
      <c r="G8" s="92">
        <v>15.63</v>
      </c>
      <c r="H8" s="92">
        <v>0.42</v>
      </c>
      <c r="I8" s="92">
        <v>8.11</v>
      </c>
      <c r="J8" s="92">
        <v>0.56</v>
      </c>
      <c r="K8" s="92">
        <v>0.34</v>
      </c>
      <c r="L8" s="92">
        <v>0.16</v>
      </c>
      <c r="M8" s="92"/>
      <c r="N8" s="52"/>
    </row>
    <row r="9" spans="1:14" ht="12.75" customHeight="1">
      <c r="A9" s="72"/>
      <c r="B9" s="79" t="s">
        <v>33</v>
      </c>
      <c r="C9" s="28">
        <v>30</v>
      </c>
      <c r="D9" s="109">
        <f>E9+F9+G9+H9+I9+L9+M9+N9+J9+K9</f>
        <v>46.79</v>
      </c>
      <c r="E9" s="16">
        <v>0.4</v>
      </c>
      <c r="F9" s="53">
        <v>1</v>
      </c>
      <c r="G9" s="93">
        <v>4</v>
      </c>
      <c r="H9" s="93">
        <v>9.96</v>
      </c>
      <c r="I9" s="93">
        <v>22.71</v>
      </c>
      <c r="J9" s="93">
        <v>3.07</v>
      </c>
      <c r="K9" s="93">
        <v>4.85</v>
      </c>
      <c r="L9" s="93">
        <v>0.4</v>
      </c>
      <c r="M9" s="93">
        <v>0.4</v>
      </c>
      <c r="N9" s="54"/>
    </row>
    <row r="10" spans="1:14" ht="12.75" customHeight="1">
      <c r="A10" s="72"/>
      <c r="B10" s="78" t="s">
        <v>34</v>
      </c>
      <c r="C10" s="27">
        <v>32</v>
      </c>
      <c r="D10" s="109">
        <f>E10+F10+G10+H10+I10+L10+M10+N10+J10+K10</f>
        <v>40.44</v>
      </c>
      <c r="E10" s="15"/>
      <c r="F10" s="51">
        <v>1</v>
      </c>
      <c r="G10" s="92">
        <v>0.3</v>
      </c>
      <c r="H10" s="92">
        <v>1</v>
      </c>
      <c r="I10" s="92">
        <v>9.56</v>
      </c>
      <c r="J10" s="92">
        <v>25.58</v>
      </c>
      <c r="K10" s="92">
        <v>3</v>
      </c>
      <c r="L10" s="92"/>
      <c r="M10" s="92"/>
      <c r="N10" s="52"/>
    </row>
    <row r="11" spans="1:14" ht="12.75" customHeight="1" thickBot="1">
      <c r="A11" s="72"/>
      <c r="B11" s="78" t="s">
        <v>60</v>
      </c>
      <c r="C11" s="27">
        <v>11</v>
      </c>
      <c r="D11" s="61">
        <f>E11+F11+G11+H11+I11+L11+M11+N11+K11+J11</f>
        <v>10.85</v>
      </c>
      <c r="E11" s="15"/>
      <c r="F11" s="51"/>
      <c r="G11" s="92"/>
      <c r="H11" s="92"/>
      <c r="I11" s="92"/>
      <c r="J11" s="92">
        <v>0.98</v>
      </c>
      <c r="K11" s="92"/>
      <c r="L11" s="92">
        <v>9.87</v>
      </c>
      <c r="M11" s="92"/>
      <c r="N11" s="52"/>
    </row>
    <row r="12" spans="1:14" s="44" customFormat="1" ht="12.75" customHeight="1" thickBot="1">
      <c r="A12" s="47">
        <v>502</v>
      </c>
      <c r="B12" s="48" t="s">
        <v>4</v>
      </c>
      <c r="C12" s="30">
        <f aca="true" t="shared" si="1" ref="C12:N12">SUM(C13:C15)</f>
        <v>945</v>
      </c>
      <c r="D12" s="58">
        <f>SUM(D13:D15)</f>
        <v>696.67</v>
      </c>
      <c r="E12" s="18">
        <f t="shared" si="1"/>
        <v>0</v>
      </c>
      <c r="F12" s="3">
        <f t="shared" si="1"/>
        <v>11.620000000000001</v>
      </c>
      <c r="G12" s="3">
        <f t="shared" si="1"/>
        <v>35.26</v>
      </c>
      <c r="H12" s="3">
        <f t="shared" si="1"/>
        <v>203.66</v>
      </c>
      <c r="I12" s="3">
        <f t="shared" si="1"/>
        <v>173.13</v>
      </c>
      <c r="J12" s="3">
        <f t="shared" si="1"/>
        <v>1.25</v>
      </c>
      <c r="K12" s="3">
        <f t="shared" si="1"/>
        <v>1.75</v>
      </c>
      <c r="L12" s="3">
        <f t="shared" si="1"/>
        <v>90.5</v>
      </c>
      <c r="M12" s="3">
        <f t="shared" si="1"/>
        <v>179.5</v>
      </c>
      <c r="N12" s="58">
        <f t="shared" si="1"/>
        <v>0</v>
      </c>
    </row>
    <row r="13" spans="1:14" ht="12.75" customHeight="1">
      <c r="A13" s="72" t="s">
        <v>3</v>
      </c>
      <c r="B13" s="78" t="s">
        <v>20</v>
      </c>
      <c r="C13" s="27">
        <v>400</v>
      </c>
      <c r="D13" s="52">
        <f>E13+F13+G13+H13+I13+L13+M13+N13+J13+K13</f>
        <v>243.01999999999998</v>
      </c>
      <c r="E13" s="15"/>
      <c r="F13" s="51">
        <v>4.25</v>
      </c>
      <c r="G13" s="92">
        <v>14.01</v>
      </c>
      <c r="H13" s="92">
        <v>78.66</v>
      </c>
      <c r="I13" s="92">
        <v>84.1</v>
      </c>
      <c r="J13" s="92">
        <v>1.25</v>
      </c>
      <c r="K13" s="92">
        <v>1.75</v>
      </c>
      <c r="L13" s="92">
        <v>45</v>
      </c>
      <c r="M13" s="92">
        <v>14</v>
      </c>
      <c r="N13" s="52"/>
    </row>
    <row r="14" spans="1:14" ht="12.75" customHeight="1">
      <c r="A14" s="73"/>
      <c r="B14" s="80" t="s">
        <v>22</v>
      </c>
      <c r="C14" s="29">
        <v>45</v>
      </c>
      <c r="D14" s="52">
        <f>E14+F14+G14+H14+I14+L14+M14+N14+J14+K14</f>
        <v>12.25</v>
      </c>
      <c r="E14" s="34"/>
      <c r="F14" s="38">
        <v>0.12</v>
      </c>
      <c r="G14" s="95">
        <v>1</v>
      </c>
      <c r="H14" s="95">
        <v>5</v>
      </c>
      <c r="I14" s="95">
        <v>5.13</v>
      </c>
      <c r="J14" s="95"/>
      <c r="K14" s="95"/>
      <c r="L14" s="95">
        <v>0.5</v>
      </c>
      <c r="M14" s="95">
        <v>0.5</v>
      </c>
      <c r="N14" s="55"/>
    </row>
    <row r="15" spans="1:14" ht="12.75" customHeight="1" thickBot="1">
      <c r="A15" s="73"/>
      <c r="B15" s="81" t="s">
        <v>21</v>
      </c>
      <c r="C15" s="31">
        <v>500</v>
      </c>
      <c r="D15" s="52">
        <f>E15+F15+G15+H15+I15+L15+M15+N15+J15+K15</f>
        <v>441.4</v>
      </c>
      <c r="E15" s="19"/>
      <c r="F15" s="56">
        <v>7.25</v>
      </c>
      <c r="G15" s="96">
        <v>20.25</v>
      </c>
      <c r="H15" s="96">
        <v>120</v>
      </c>
      <c r="I15" s="96">
        <v>83.9</v>
      </c>
      <c r="J15" s="96"/>
      <c r="K15" s="96"/>
      <c r="L15" s="96">
        <v>45</v>
      </c>
      <c r="M15" s="96">
        <v>165</v>
      </c>
      <c r="N15" s="57"/>
    </row>
    <row r="16" spans="1:14" s="59" customFormat="1" ht="12.75" customHeight="1" thickBot="1">
      <c r="A16" s="47">
        <v>511</v>
      </c>
      <c r="B16" s="48" t="s">
        <v>5</v>
      </c>
      <c r="C16" s="30">
        <f>C17+C18</f>
        <v>95</v>
      </c>
      <c r="D16" s="58">
        <f aca="true" t="shared" si="2" ref="D16:N16">SUM(D17:D18)</f>
        <v>804.2</v>
      </c>
      <c r="E16" s="3">
        <f t="shared" si="2"/>
        <v>0</v>
      </c>
      <c r="F16" s="3">
        <f t="shared" si="2"/>
        <v>2</v>
      </c>
      <c r="G16" s="3">
        <f t="shared" si="2"/>
        <v>165.25</v>
      </c>
      <c r="H16" s="3">
        <f t="shared" si="2"/>
        <v>262.9</v>
      </c>
      <c r="I16" s="3">
        <f t="shared" si="2"/>
        <v>272.05</v>
      </c>
      <c r="J16" s="3">
        <f t="shared" si="2"/>
        <v>0</v>
      </c>
      <c r="K16" s="3">
        <f t="shared" si="2"/>
        <v>0</v>
      </c>
      <c r="L16" s="3">
        <f t="shared" si="2"/>
        <v>15</v>
      </c>
      <c r="M16" s="3">
        <f t="shared" si="2"/>
        <v>87</v>
      </c>
      <c r="N16" s="58">
        <f t="shared" si="2"/>
        <v>0</v>
      </c>
    </row>
    <row r="17" spans="1:14" ht="12.75" customHeight="1">
      <c r="A17" s="74" t="s">
        <v>3</v>
      </c>
      <c r="B17" s="79" t="s">
        <v>76</v>
      </c>
      <c r="C17" s="28">
        <v>80</v>
      </c>
      <c r="D17" s="54">
        <f>E17+F17+G17+H17+I17+L17+M17+N17+K17+J17</f>
        <v>731.88</v>
      </c>
      <c r="E17" s="16"/>
      <c r="F17" s="53">
        <v>2</v>
      </c>
      <c r="G17" s="93">
        <v>165.25</v>
      </c>
      <c r="H17" s="93">
        <v>210.75</v>
      </c>
      <c r="I17" s="93">
        <v>251.88</v>
      </c>
      <c r="J17" s="93"/>
      <c r="K17" s="93"/>
      <c r="L17" s="93">
        <v>15</v>
      </c>
      <c r="M17" s="93">
        <v>87</v>
      </c>
      <c r="N17" s="54"/>
    </row>
    <row r="18" spans="1:15" ht="12.75" customHeight="1" thickBot="1">
      <c r="A18" s="73"/>
      <c r="B18" s="80" t="s">
        <v>23</v>
      </c>
      <c r="C18" s="29">
        <v>15</v>
      </c>
      <c r="D18" s="54">
        <f>E18+F18+G18+H18+I18+L18+M18+N18+K18+J18</f>
        <v>72.32</v>
      </c>
      <c r="E18" s="17"/>
      <c r="F18" s="38"/>
      <c r="G18" s="95"/>
      <c r="H18" s="95">
        <v>52.15</v>
      </c>
      <c r="I18" s="95">
        <v>20.17</v>
      </c>
      <c r="J18" s="95"/>
      <c r="K18" s="95"/>
      <c r="L18" s="95"/>
      <c r="M18" s="95"/>
      <c r="N18" s="55"/>
      <c r="O18" s="120"/>
    </row>
    <row r="19" spans="1:14" ht="12.75" customHeight="1" thickBot="1">
      <c r="A19" s="47">
        <v>512</v>
      </c>
      <c r="B19" s="48" t="s">
        <v>6</v>
      </c>
      <c r="C19" s="30">
        <v>28</v>
      </c>
      <c r="D19" s="58">
        <f>E19+F19+G19+H19+I19+L19+M19+N19+K19+J19</f>
        <v>21.9</v>
      </c>
      <c r="E19" s="18">
        <v>1.34</v>
      </c>
      <c r="F19" s="3"/>
      <c r="G19" s="94">
        <v>0.12</v>
      </c>
      <c r="H19" s="94">
        <v>1.51</v>
      </c>
      <c r="I19" s="94">
        <v>4.32</v>
      </c>
      <c r="J19" s="94">
        <v>13.05</v>
      </c>
      <c r="K19" s="94">
        <v>1.02</v>
      </c>
      <c r="L19" s="94">
        <v>0.54</v>
      </c>
      <c r="M19" s="94"/>
      <c r="N19" s="58"/>
    </row>
    <row r="20" spans="1:14" ht="12.75" customHeight="1" thickBot="1">
      <c r="A20" s="47">
        <v>513</v>
      </c>
      <c r="B20" s="48" t="s">
        <v>35</v>
      </c>
      <c r="C20" s="30">
        <v>105</v>
      </c>
      <c r="D20" s="58">
        <f>E20+F20+G20+H20+I20+L20+M20+N20+K20+J20</f>
        <v>130.7</v>
      </c>
      <c r="E20" s="18">
        <v>0.57</v>
      </c>
      <c r="F20" s="3">
        <v>2.45</v>
      </c>
      <c r="G20" s="94">
        <v>15.16</v>
      </c>
      <c r="H20" s="94">
        <v>0.04</v>
      </c>
      <c r="I20" s="94">
        <v>62.92</v>
      </c>
      <c r="J20" s="94">
        <v>43.66</v>
      </c>
      <c r="K20" s="94">
        <v>5.57</v>
      </c>
      <c r="L20" s="94">
        <v>0.33</v>
      </c>
      <c r="M20" s="94"/>
      <c r="N20" s="58"/>
    </row>
    <row r="21" spans="1:14" s="44" customFormat="1" ht="12.75" customHeight="1" thickBot="1">
      <c r="A21" s="47">
        <v>518</v>
      </c>
      <c r="B21" s="48" t="s">
        <v>7</v>
      </c>
      <c r="C21" s="132">
        <f>C22+C23+C24+C25+C26+C27+C28+C29+C31+C32+C33+C34+C35+C37+C38+C30+C36</f>
        <v>4415</v>
      </c>
      <c r="D21" s="58">
        <f>D22+D23+D24+D25+D26+D27+D28+D29+D31+D33+D34+D35+D37+D38+D30+D32+D36</f>
        <v>4195.7</v>
      </c>
      <c r="E21" s="129">
        <f>E22+E23+E24+E25+E26+E27+E28+E29+E31+E33+E34+E35+E37+E38+E30+E32+E36</f>
        <v>687.0699999999999</v>
      </c>
      <c r="F21" s="3">
        <f aca="true" t="shared" si="3" ref="F21:K21">F22+F23+F24+F25+F26+F27+F28+F29+F31+F33+F34+F35+F37+F38+F30+F32+F36</f>
        <v>73.2</v>
      </c>
      <c r="G21" s="3">
        <f t="shared" si="3"/>
        <v>99.66999999999999</v>
      </c>
      <c r="H21" s="3">
        <f t="shared" si="3"/>
        <v>730.82</v>
      </c>
      <c r="I21" s="3">
        <f t="shared" si="3"/>
        <v>1863.55</v>
      </c>
      <c r="J21" s="3">
        <f t="shared" si="3"/>
        <v>293.93</v>
      </c>
      <c r="K21" s="3">
        <f t="shared" si="3"/>
        <v>270.78000000000003</v>
      </c>
      <c r="L21" s="3">
        <f>L22+L23+L24+L25+L26+L27+L28+L29+L31+L33+L34+L35+L37+L38+L30+L32+L36</f>
        <v>93.93</v>
      </c>
      <c r="M21" s="3">
        <f>M22+M23+M24+M25+M26+M27+M28+M29+M31+M33+M34+M35+M37+M38+M30+M32+M36</f>
        <v>82.75</v>
      </c>
      <c r="N21" s="58">
        <f>N22+N23+N24+N25+N26+N27+N28+N29+N31+N33+N34+N35+N37+N38+N30+N32+N36</f>
        <v>0</v>
      </c>
    </row>
    <row r="22" spans="1:14" s="44" customFormat="1" ht="12.75" customHeight="1">
      <c r="A22" s="138" t="s">
        <v>3</v>
      </c>
      <c r="B22" s="82" t="s">
        <v>38</v>
      </c>
      <c r="C22" s="34">
        <v>500</v>
      </c>
      <c r="D22" s="62">
        <f>E22+F22+G22+H22+I22+L22+M22+N22+K22+J22</f>
        <v>589.37</v>
      </c>
      <c r="E22" s="22"/>
      <c r="F22" s="6"/>
      <c r="G22" s="97"/>
      <c r="H22" s="97">
        <v>584.49</v>
      </c>
      <c r="I22" s="97">
        <v>3.74</v>
      </c>
      <c r="J22" s="97">
        <v>0.41</v>
      </c>
      <c r="K22" s="97"/>
      <c r="L22" s="97">
        <v>0.73</v>
      </c>
      <c r="M22" s="97"/>
      <c r="N22" s="63"/>
    </row>
    <row r="23" spans="1:14" s="44" customFormat="1" ht="12.75" customHeight="1">
      <c r="A23" s="45"/>
      <c r="B23" s="130" t="s">
        <v>66</v>
      </c>
      <c r="C23" s="134">
        <v>10</v>
      </c>
      <c r="D23" s="62">
        <f>E23+F23+G23+H23+I23+L23+M23+N23+K23+J23</f>
        <v>14.040000000000001</v>
      </c>
      <c r="E23" s="22"/>
      <c r="F23" s="6"/>
      <c r="G23" s="97">
        <v>0.51</v>
      </c>
      <c r="H23" s="97">
        <v>0.3</v>
      </c>
      <c r="I23" s="97">
        <v>12.93</v>
      </c>
      <c r="J23" s="97"/>
      <c r="K23" s="97"/>
      <c r="L23" s="97">
        <v>0.3</v>
      </c>
      <c r="M23" s="97"/>
      <c r="N23" s="63"/>
    </row>
    <row r="24" spans="1:14" s="44" customFormat="1" ht="12.75" customHeight="1">
      <c r="A24" s="45"/>
      <c r="B24" s="130" t="s">
        <v>67</v>
      </c>
      <c r="C24" s="136">
        <v>70</v>
      </c>
      <c r="D24" s="62">
        <f aca="true" t="shared" si="4" ref="D24:D34">E24+F24+G24+H24+I24+L24+M24+N24+K24+J24</f>
        <v>57.949999999999996</v>
      </c>
      <c r="E24" s="22">
        <v>3.08</v>
      </c>
      <c r="F24" s="6"/>
      <c r="G24" s="97"/>
      <c r="H24" s="97">
        <v>4.25</v>
      </c>
      <c r="I24" s="97">
        <v>32.62</v>
      </c>
      <c r="J24" s="97">
        <v>10</v>
      </c>
      <c r="K24" s="97">
        <v>8</v>
      </c>
      <c r="L24" s="97"/>
      <c r="M24" s="97"/>
      <c r="N24" s="63"/>
    </row>
    <row r="25" spans="1:14" s="44" customFormat="1" ht="12.75" customHeight="1">
      <c r="A25" s="45"/>
      <c r="B25" s="130" t="s">
        <v>68</v>
      </c>
      <c r="C25" s="136">
        <v>200</v>
      </c>
      <c r="D25" s="62">
        <f t="shared" si="4"/>
        <v>267.01</v>
      </c>
      <c r="E25" s="22"/>
      <c r="F25" s="6"/>
      <c r="G25" s="97">
        <v>2.5</v>
      </c>
      <c r="H25" s="97">
        <v>55</v>
      </c>
      <c r="I25" s="97">
        <v>60.51</v>
      </c>
      <c r="J25" s="97">
        <v>2.5</v>
      </c>
      <c r="K25" s="97">
        <v>12.5</v>
      </c>
      <c r="L25" s="97">
        <v>65</v>
      </c>
      <c r="M25" s="97">
        <v>69</v>
      </c>
      <c r="N25" s="63"/>
    </row>
    <row r="26" spans="1:14" s="44" customFormat="1" ht="12.75" customHeight="1">
      <c r="A26" s="45"/>
      <c r="B26" s="130" t="s">
        <v>69</v>
      </c>
      <c r="C26" s="136">
        <v>458</v>
      </c>
      <c r="D26" s="62">
        <f t="shared" si="4"/>
        <v>440.71999999999997</v>
      </c>
      <c r="E26" s="22">
        <v>378.53</v>
      </c>
      <c r="F26" s="6"/>
      <c r="G26" s="97">
        <v>15.84</v>
      </c>
      <c r="H26" s="97">
        <v>26.08</v>
      </c>
      <c r="I26" s="97">
        <v>4.72</v>
      </c>
      <c r="J26" s="97">
        <v>13.91</v>
      </c>
      <c r="K26" s="97">
        <v>1.64</v>
      </c>
      <c r="L26" s="97"/>
      <c r="M26" s="97"/>
      <c r="N26" s="63"/>
    </row>
    <row r="27" spans="1:14" s="44" customFormat="1" ht="12.75" customHeight="1">
      <c r="A27" s="45"/>
      <c r="B27" s="130" t="s">
        <v>70</v>
      </c>
      <c r="C27" s="136">
        <v>2529.9</v>
      </c>
      <c r="D27" s="62">
        <f t="shared" si="4"/>
        <v>2217.7</v>
      </c>
      <c r="E27" s="22"/>
      <c r="F27" s="6">
        <v>72</v>
      </c>
      <c r="G27" s="97">
        <v>61.53</v>
      </c>
      <c r="H27" s="97"/>
      <c r="I27" s="97">
        <v>1590.71</v>
      </c>
      <c r="J27" s="97">
        <v>226.76</v>
      </c>
      <c r="K27" s="97">
        <v>247.3</v>
      </c>
      <c r="L27" s="97">
        <v>19.4</v>
      </c>
      <c r="M27" s="97"/>
      <c r="N27" s="63"/>
    </row>
    <row r="28" spans="1:14" s="44" customFormat="1" ht="12.75" customHeight="1">
      <c r="A28" s="45"/>
      <c r="B28" s="130" t="s">
        <v>72</v>
      </c>
      <c r="C28" s="136">
        <v>65</v>
      </c>
      <c r="D28" s="62">
        <f t="shared" si="4"/>
        <v>48.239999999999995</v>
      </c>
      <c r="E28" s="22"/>
      <c r="F28" s="6">
        <v>0.3</v>
      </c>
      <c r="G28" s="97">
        <v>4.5</v>
      </c>
      <c r="H28" s="97">
        <v>5</v>
      </c>
      <c r="I28" s="97">
        <v>26.94</v>
      </c>
      <c r="J28" s="97">
        <v>0.3</v>
      </c>
      <c r="K28" s="97">
        <v>0.3</v>
      </c>
      <c r="L28" s="97">
        <v>0.3</v>
      </c>
      <c r="M28" s="97">
        <v>10.6</v>
      </c>
      <c r="N28" s="63"/>
    </row>
    <row r="29" spans="1:14" s="44" customFormat="1" ht="12.75" customHeight="1">
      <c r="A29" s="45"/>
      <c r="B29" s="130" t="s">
        <v>73</v>
      </c>
      <c r="C29" s="136">
        <v>4</v>
      </c>
      <c r="D29" s="62">
        <f>E29+F29+G29+H29+I29+L29+M29+N29+K29+J29</f>
        <v>1.45</v>
      </c>
      <c r="E29" s="22"/>
      <c r="F29" s="6"/>
      <c r="G29" s="97">
        <v>0.39</v>
      </c>
      <c r="H29" s="97"/>
      <c r="I29" s="97"/>
      <c r="J29" s="97">
        <v>0.26</v>
      </c>
      <c r="K29" s="97"/>
      <c r="L29" s="97">
        <v>0.8</v>
      </c>
      <c r="M29" s="97"/>
      <c r="N29" s="63"/>
    </row>
    <row r="30" spans="1:14" s="44" customFormat="1" ht="12.75" customHeight="1">
      <c r="A30" s="45"/>
      <c r="B30" s="130" t="s">
        <v>79</v>
      </c>
      <c r="C30" s="135">
        <v>345</v>
      </c>
      <c r="D30" s="62">
        <f>E30+F30+G30+H30+I30+L30+M30+N30+K30+J30</f>
        <v>352.88</v>
      </c>
      <c r="E30" s="22">
        <v>297.56</v>
      </c>
      <c r="F30" s="6">
        <v>0.5</v>
      </c>
      <c r="G30" s="97">
        <v>0.5</v>
      </c>
      <c r="H30" s="97">
        <v>11</v>
      </c>
      <c r="I30" s="97">
        <v>17.5</v>
      </c>
      <c r="J30" s="97">
        <v>22.07</v>
      </c>
      <c r="K30" s="97"/>
      <c r="L30" s="97">
        <v>3.75</v>
      </c>
      <c r="M30" s="97"/>
      <c r="N30" s="63"/>
    </row>
    <row r="31" spans="1:14" s="44" customFormat="1" ht="12.75" customHeight="1">
      <c r="A31" s="45"/>
      <c r="B31" s="130" t="s">
        <v>61</v>
      </c>
      <c r="C31" s="34">
        <v>9</v>
      </c>
      <c r="D31" s="62">
        <f t="shared" si="4"/>
        <v>0</v>
      </c>
      <c r="E31" s="22"/>
      <c r="F31" s="6"/>
      <c r="G31" s="97"/>
      <c r="H31" s="97"/>
      <c r="I31" s="97"/>
      <c r="J31" s="97"/>
      <c r="K31" s="97"/>
      <c r="L31" s="97"/>
      <c r="M31" s="97"/>
      <c r="N31" s="63"/>
    </row>
    <row r="32" spans="1:14" s="44" customFormat="1" ht="12.75" customHeight="1">
      <c r="A32" s="45"/>
      <c r="B32" s="130" t="s">
        <v>77</v>
      </c>
      <c r="C32" s="34">
        <v>55</v>
      </c>
      <c r="D32" s="62">
        <f t="shared" si="4"/>
        <v>77.85</v>
      </c>
      <c r="E32" s="22"/>
      <c r="F32" s="6"/>
      <c r="G32" s="97"/>
      <c r="H32" s="97"/>
      <c r="I32" s="97">
        <v>61.21</v>
      </c>
      <c r="J32" s="97">
        <v>16.64</v>
      </c>
      <c r="K32" s="97"/>
      <c r="L32" s="97"/>
      <c r="M32" s="97"/>
      <c r="N32" s="63"/>
    </row>
    <row r="33" spans="1:14" s="44" customFormat="1" ht="12.75" customHeight="1">
      <c r="A33" s="45"/>
      <c r="B33" s="131" t="s">
        <v>37</v>
      </c>
      <c r="C33" s="35">
        <v>44.1</v>
      </c>
      <c r="D33" s="62">
        <f t="shared" si="4"/>
        <v>27.89</v>
      </c>
      <c r="E33" s="23">
        <v>5.41</v>
      </c>
      <c r="F33" s="7"/>
      <c r="G33" s="98">
        <v>3.08</v>
      </c>
      <c r="H33" s="98">
        <v>7.7</v>
      </c>
      <c r="I33" s="98">
        <v>10.58</v>
      </c>
      <c r="J33" s="98">
        <v>0.08</v>
      </c>
      <c r="K33" s="98">
        <v>0.04</v>
      </c>
      <c r="L33" s="98">
        <v>0.5</v>
      </c>
      <c r="M33" s="98">
        <v>0.5</v>
      </c>
      <c r="N33" s="64"/>
    </row>
    <row r="34" spans="1:14" s="44" customFormat="1" ht="12.75" customHeight="1">
      <c r="A34" s="45"/>
      <c r="B34" s="130" t="s">
        <v>80</v>
      </c>
      <c r="C34" s="34">
        <v>35</v>
      </c>
      <c r="D34" s="62">
        <f t="shared" si="4"/>
        <v>25.5</v>
      </c>
      <c r="E34" s="22">
        <v>2.49</v>
      </c>
      <c r="F34" s="6"/>
      <c r="G34" s="97">
        <v>2.5</v>
      </c>
      <c r="H34" s="97">
        <v>3</v>
      </c>
      <c r="I34" s="97">
        <v>16.01</v>
      </c>
      <c r="J34" s="97">
        <v>0.5</v>
      </c>
      <c r="K34" s="97">
        <v>0.5</v>
      </c>
      <c r="L34" s="97">
        <v>0.5</v>
      </c>
      <c r="M34" s="97"/>
      <c r="N34" s="63"/>
    </row>
    <row r="35" spans="1:14" s="44" customFormat="1" ht="12.75" customHeight="1">
      <c r="A35" s="45"/>
      <c r="B35" s="130" t="s">
        <v>71</v>
      </c>
      <c r="C35" s="34">
        <v>55</v>
      </c>
      <c r="D35" s="62">
        <f>E35+F35+G35+H35+I35+L35+M35+N35+K35+J35</f>
        <v>40.769999999999996</v>
      </c>
      <c r="E35" s="22"/>
      <c r="F35" s="6">
        <v>0.4</v>
      </c>
      <c r="G35" s="97">
        <v>3.3</v>
      </c>
      <c r="H35" s="97">
        <v>16.5</v>
      </c>
      <c r="I35" s="97">
        <v>17.27</v>
      </c>
      <c r="J35" s="97"/>
      <c r="K35" s="97"/>
      <c r="L35" s="97">
        <v>1.65</v>
      </c>
      <c r="M35" s="97">
        <v>1.65</v>
      </c>
      <c r="N35" s="63"/>
    </row>
    <row r="36" spans="1:14" s="44" customFormat="1" ht="12.75" customHeight="1">
      <c r="A36" s="45"/>
      <c r="B36" s="130" t="s">
        <v>83</v>
      </c>
      <c r="C36" s="34">
        <v>0</v>
      </c>
      <c r="D36" s="62">
        <f>E36+F36+G36+H36+I36+L36+M36+N36+K36+J36</f>
        <v>4.52</v>
      </c>
      <c r="E36" s="22"/>
      <c r="F36" s="6"/>
      <c r="G36" s="97">
        <v>4.52</v>
      </c>
      <c r="H36" s="97"/>
      <c r="I36" s="97"/>
      <c r="J36" s="97"/>
      <c r="K36" s="97"/>
      <c r="L36" s="97"/>
      <c r="M36" s="97"/>
      <c r="N36" s="63"/>
    </row>
    <row r="37" spans="1:14" s="44" customFormat="1" ht="12.75" customHeight="1">
      <c r="A37" s="45"/>
      <c r="B37" s="130" t="s">
        <v>36</v>
      </c>
      <c r="C37" s="34">
        <v>14</v>
      </c>
      <c r="D37" s="62">
        <f>E37+F37+G37+H37+I37+L37+M37+N37+K37+J37</f>
        <v>12.81</v>
      </c>
      <c r="E37" s="22"/>
      <c r="F37" s="6"/>
      <c r="G37" s="97">
        <v>0.5</v>
      </c>
      <c r="H37" s="97">
        <v>0.5</v>
      </c>
      <c r="I37" s="97">
        <v>8.81</v>
      </c>
      <c r="J37" s="97">
        <v>0.5</v>
      </c>
      <c r="K37" s="97">
        <v>0.5</v>
      </c>
      <c r="L37" s="97">
        <v>1</v>
      </c>
      <c r="M37" s="97">
        <v>1</v>
      </c>
      <c r="N37" s="63"/>
    </row>
    <row r="38" spans="1:14" s="44" customFormat="1" ht="12.75" customHeight="1" thickBot="1">
      <c r="A38" s="45"/>
      <c r="B38" s="130" t="s">
        <v>78</v>
      </c>
      <c r="C38" s="34">
        <v>21</v>
      </c>
      <c r="D38" s="62">
        <f>E38+F38+G38+H38+I38+L38+M38+N38+K38+J38</f>
        <v>17</v>
      </c>
      <c r="E38" s="22"/>
      <c r="F38" s="6"/>
      <c r="G38" s="97"/>
      <c r="H38" s="97">
        <v>17</v>
      </c>
      <c r="I38" s="97"/>
      <c r="J38" s="97"/>
      <c r="K38" s="97"/>
      <c r="L38" s="97"/>
      <c r="M38" s="97"/>
      <c r="N38" s="63"/>
    </row>
    <row r="39" spans="1:14" s="44" customFormat="1" ht="12.75" customHeight="1" thickBot="1">
      <c r="A39" s="47">
        <v>521</v>
      </c>
      <c r="B39" s="48" t="s">
        <v>8</v>
      </c>
      <c r="C39" s="30">
        <f>SUM(C40:C41)</f>
        <v>3480</v>
      </c>
      <c r="D39" s="58">
        <f>SUM(D40:D41)</f>
        <v>3904.85</v>
      </c>
      <c r="E39" s="18">
        <f>SUM(E40:E41)</f>
        <v>375.59</v>
      </c>
      <c r="F39" s="3">
        <f>SUM(F40:F41)</f>
        <v>20</v>
      </c>
      <c r="G39" s="3">
        <f aca="true" t="shared" si="5" ref="G39:N39">SUM(G40:G41)</f>
        <v>175.63</v>
      </c>
      <c r="H39" s="3">
        <f t="shared" si="5"/>
        <v>385.76</v>
      </c>
      <c r="I39" s="3">
        <f t="shared" si="5"/>
        <v>2442.9</v>
      </c>
      <c r="J39" s="3">
        <f t="shared" si="5"/>
        <v>92.43</v>
      </c>
      <c r="K39" s="3">
        <f t="shared" si="5"/>
        <v>48.91</v>
      </c>
      <c r="L39" s="3">
        <f t="shared" si="5"/>
        <v>283.63</v>
      </c>
      <c r="M39" s="3">
        <f t="shared" si="5"/>
        <v>80</v>
      </c>
      <c r="N39" s="58">
        <f t="shared" si="5"/>
        <v>0</v>
      </c>
    </row>
    <row r="40" spans="1:14" ht="12.75" customHeight="1">
      <c r="A40" s="75" t="s">
        <v>3</v>
      </c>
      <c r="B40" s="83" t="s">
        <v>39</v>
      </c>
      <c r="C40" s="28">
        <v>3200</v>
      </c>
      <c r="D40" s="54">
        <f>E40+F40+G40+H40+I40+L40+M40+N40+K40+J40</f>
        <v>3569.5</v>
      </c>
      <c r="E40" s="16">
        <v>365.15</v>
      </c>
      <c r="F40" s="2">
        <v>15</v>
      </c>
      <c r="G40" s="99">
        <v>140</v>
      </c>
      <c r="H40" s="99">
        <v>301</v>
      </c>
      <c r="I40" s="99">
        <v>2346.35</v>
      </c>
      <c r="J40" s="99">
        <v>70</v>
      </c>
      <c r="K40" s="99"/>
      <c r="L40" s="99">
        <v>252</v>
      </c>
      <c r="M40" s="99">
        <v>80</v>
      </c>
      <c r="N40" s="62"/>
    </row>
    <row r="41" spans="1:14" ht="12.75" customHeight="1" thickBot="1">
      <c r="A41" s="75"/>
      <c r="B41" s="84" t="s">
        <v>40</v>
      </c>
      <c r="C41" s="33">
        <v>280</v>
      </c>
      <c r="D41" s="61">
        <f>E41+F41+G41+H41+I41+L41+M41+N41+K41+J41</f>
        <v>335.34999999999997</v>
      </c>
      <c r="E41" s="21">
        <v>10.44</v>
      </c>
      <c r="F41" s="5">
        <v>5</v>
      </c>
      <c r="G41" s="100">
        <v>35.63</v>
      </c>
      <c r="H41" s="100">
        <v>84.76</v>
      </c>
      <c r="I41" s="100">
        <v>96.55</v>
      </c>
      <c r="J41" s="100">
        <v>22.43</v>
      </c>
      <c r="K41" s="100">
        <v>48.91</v>
      </c>
      <c r="L41" s="100">
        <v>31.63</v>
      </c>
      <c r="M41" s="100"/>
      <c r="N41" s="61"/>
    </row>
    <row r="42" spans="1:14" s="44" customFormat="1" ht="12.75" customHeight="1" thickBot="1">
      <c r="A42" s="47">
        <v>524</v>
      </c>
      <c r="B42" s="48" t="s">
        <v>9</v>
      </c>
      <c r="C42" s="30">
        <f>C43+C44</f>
        <v>1089</v>
      </c>
      <c r="D42" s="58">
        <f>SUM(D43:D44)</f>
        <v>1206.88</v>
      </c>
      <c r="E42" s="18">
        <f>SUM(E43:E44)</f>
        <v>118.75</v>
      </c>
      <c r="F42" s="3">
        <f>SUM(F43:F44)</f>
        <v>5.07</v>
      </c>
      <c r="G42" s="3">
        <f aca="true" t="shared" si="6" ref="G42:N42">SUM(G43:G44)</f>
        <v>47.38</v>
      </c>
      <c r="H42" s="3">
        <f t="shared" si="6"/>
        <v>102.25999999999999</v>
      </c>
      <c r="I42" s="3">
        <f t="shared" si="6"/>
        <v>797.47</v>
      </c>
      <c r="J42" s="3">
        <f t="shared" si="6"/>
        <v>23.35</v>
      </c>
      <c r="K42" s="3">
        <f t="shared" si="6"/>
        <v>0</v>
      </c>
      <c r="L42" s="3">
        <f t="shared" si="6"/>
        <v>85.4</v>
      </c>
      <c r="M42" s="3">
        <f t="shared" si="6"/>
        <v>27.2</v>
      </c>
      <c r="N42" s="58">
        <f t="shared" si="6"/>
        <v>0</v>
      </c>
    </row>
    <row r="43" spans="1:14" s="44" customFormat="1" ht="12.75" customHeight="1">
      <c r="A43" s="76" t="s">
        <v>3</v>
      </c>
      <c r="B43" s="82" t="s">
        <v>24</v>
      </c>
      <c r="C43" s="34">
        <v>800</v>
      </c>
      <c r="D43" s="63">
        <f>E43+F43+G43+H43+I43+L43+M43+N43+K43+J43</f>
        <v>887.4100000000001</v>
      </c>
      <c r="E43" s="22">
        <v>91.29</v>
      </c>
      <c r="F43" s="6">
        <v>3.73</v>
      </c>
      <c r="G43" s="97">
        <v>34.85</v>
      </c>
      <c r="H43" s="97">
        <v>75.21</v>
      </c>
      <c r="I43" s="97">
        <v>582.33</v>
      </c>
      <c r="J43" s="97">
        <v>17.25</v>
      </c>
      <c r="K43" s="97"/>
      <c r="L43" s="97">
        <v>62.75</v>
      </c>
      <c r="M43" s="97">
        <v>20</v>
      </c>
      <c r="N43" s="63"/>
    </row>
    <row r="44" spans="1:14" ht="12.75" customHeight="1" thickBot="1">
      <c r="A44" s="73"/>
      <c r="B44" s="85" t="s">
        <v>25</v>
      </c>
      <c r="C44" s="32">
        <v>289</v>
      </c>
      <c r="D44" s="60">
        <f>E44+F44+G44+H44+I44+L44+M44+N44+K44+J44</f>
        <v>319.46999999999997</v>
      </c>
      <c r="E44" s="20">
        <v>27.46</v>
      </c>
      <c r="F44" s="4">
        <v>1.34</v>
      </c>
      <c r="G44" s="101">
        <v>12.53</v>
      </c>
      <c r="H44" s="101">
        <v>27.05</v>
      </c>
      <c r="I44" s="101">
        <v>215.14</v>
      </c>
      <c r="J44" s="101">
        <v>6.1</v>
      </c>
      <c r="K44" s="101"/>
      <c r="L44" s="101">
        <v>22.65</v>
      </c>
      <c r="M44" s="101">
        <v>7.2</v>
      </c>
      <c r="N44" s="60"/>
    </row>
    <row r="45" spans="1:14" s="44" customFormat="1" ht="12.75" customHeight="1" thickBot="1">
      <c r="A45" s="47">
        <v>525</v>
      </c>
      <c r="B45" s="48" t="s">
        <v>41</v>
      </c>
      <c r="C45" s="30">
        <v>42</v>
      </c>
      <c r="D45" s="58">
        <f aca="true" t="shared" si="7" ref="D45:D52">E45+F45+G45+H45+I45+L45+M45+N45+J45+K45</f>
        <v>35.1</v>
      </c>
      <c r="E45" s="18">
        <v>3.6</v>
      </c>
      <c r="F45" s="3">
        <v>0.15</v>
      </c>
      <c r="G45" s="94">
        <v>1.5</v>
      </c>
      <c r="H45" s="94">
        <v>3</v>
      </c>
      <c r="I45" s="94">
        <v>23.7</v>
      </c>
      <c r="J45" s="94">
        <v>0.75</v>
      </c>
      <c r="K45" s="94">
        <v>0.75</v>
      </c>
      <c r="L45" s="94">
        <v>1.5</v>
      </c>
      <c r="M45" s="94">
        <v>0.15</v>
      </c>
      <c r="N45" s="58"/>
    </row>
    <row r="46" spans="1:14" s="44" customFormat="1" ht="12.75" customHeight="1" thickBot="1">
      <c r="A46" s="47">
        <v>527</v>
      </c>
      <c r="B46" s="48" t="s">
        <v>10</v>
      </c>
      <c r="C46" s="30">
        <v>110</v>
      </c>
      <c r="D46" s="58">
        <f t="shared" si="7"/>
        <v>100.58</v>
      </c>
      <c r="E46" s="18">
        <v>10.03</v>
      </c>
      <c r="F46" s="3">
        <v>0.5</v>
      </c>
      <c r="G46" s="94">
        <v>4.2</v>
      </c>
      <c r="H46" s="94">
        <v>9</v>
      </c>
      <c r="I46" s="94">
        <v>67.65</v>
      </c>
      <c r="J46" s="94">
        <v>2.1</v>
      </c>
      <c r="K46" s="94">
        <v>2.1</v>
      </c>
      <c r="L46" s="94">
        <v>4.2</v>
      </c>
      <c r="M46" s="94">
        <v>0.8</v>
      </c>
      <c r="N46" s="58"/>
    </row>
    <row r="47" spans="1:14" s="44" customFormat="1" ht="12.75" customHeight="1" thickBot="1">
      <c r="A47" s="47">
        <v>531</v>
      </c>
      <c r="B47" s="48" t="s">
        <v>42</v>
      </c>
      <c r="C47" s="30">
        <v>2</v>
      </c>
      <c r="D47" s="58">
        <f t="shared" si="7"/>
        <v>0.68</v>
      </c>
      <c r="E47" s="18"/>
      <c r="F47" s="3"/>
      <c r="G47" s="94"/>
      <c r="H47" s="94"/>
      <c r="I47" s="94">
        <v>0.68</v>
      </c>
      <c r="J47" s="94"/>
      <c r="K47" s="94"/>
      <c r="L47" s="94"/>
      <c r="M47" s="94"/>
      <c r="N47" s="58"/>
    </row>
    <row r="48" spans="1:14" s="44" customFormat="1" ht="12.75" customHeight="1" thickBot="1">
      <c r="A48" s="47">
        <v>538</v>
      </c>
      <c r="B48" s="48" t="s">
        <v>15</v>
      </c>
      <c r="C48" s="30">
        <v>14</v>
      </c>
      <c r="D48" s="58">
        <f t="shared" si="7"/>
        <v>14.370000000000001</v>
      </c>
      <c r="E48" s="18"/>
      <c r="F48" s="3"/>
      <c r="G48" s="94"/>
      <c r="H48" s="94">
        <v>11.8</v>
      </c>
      <c r="I48" s="94">
        <v>2.47</v>
      </c>
      <c r="J48" s="94"/>
      <c r="K48" s="94"/>
      <c r="L48" s="94">
        <v>0.1</v>
      </c>
      <c r="M48" s="94"/>
      <c r="N48" s="58"/>
    </row>
    <row r="49" spans="1:14" s="44" customFormat="1" ht="12.75" customHeight="1" thickBot="1">
      <c r="A49" s="47">
        <v>545</v>
      </c>
      <c r="B49" s="48" t="s">
        <v>43</v>
      </c>
      <c r="C49" s="30">
        <v>0</v>
      </c>
      <c r="D49" s="58">
        <f t="shared" si="7"/>
        <v>1</v>
      </c>
      <c r="E49" s="18"/>
      <c r="F49" s="3"/>
      <c r="G49" s="94"/>
      <c r="H49" s="94"/>
      <c r="I49" s="94"/>
      <c r="J49" s="94"/>
      <c r="K49" s="94"/>
      <c r="L49" s="94"/>
      <c r="M49" s="94">
        <v>1</v>
      </c>
      <c r="N49" s="58"/>
    </row>
    <row r="50" spans="1:14" s="44" customFormat="1" ht="12.75" customHeight="1" thickBot="1">
      <c r="A50" s="66">
        <v>551</v>
      </c>
      <c r="B50" s="67" t="s">
        <v>16</v>
      </c>
      <c r="C50" s="37">
        <v>285</v>
      </c>
      <c r="D50" s="58">
        <f t="shared" si="7"/>
        <v>313.95</v>
      </c>
      <c r="E50" s="24"/>
      <c r="F50" s="8"/>
      <c r="G50" s="102">
        <v>31</v>
      </c>
      <c r="H50" s="102">
        <v>35</v>
      </c>
      <c r="I50" s="102">
        <v>223.95</v>
      </c>
      <c r="J50" s="102"/>
      <c r="K50" s="102"/>
      <c r="L50" s="102">
        <v>12</v>
      </c>
      <c r="M50" s="102">
        <v>12</v>
      </c>
      <c r="N50" s="68"/>
    </row>
    <row r="51" spans="1:14" s="44" customFormat="1" ht="12.75" customHeight="1" thickBot="1">
      <c r="A51" s="66">
        <v>552</v>
      </c>
      <c r="B51" s="67" t="s">
        <v>85</v>
      </c>
      <c r="C51" s="37">
        <v>0</v>
      </c>
      <c r="D51" s="58">
        <f t="shared" si="7"/>
        <v>-540</v>
      </c>
      <c r="E51" s="24"/>
      <c r="F51" s="8"/>
      <c r="G51" s="102">
        <v>-140</v>
      </c>
      <c r="H51" s="102">
        <v>-200</v>
      </c>
      <c r="I51" s="102">
        <v>-200</v>
      </c>
      <c r="J51" s="102"/>
      <c r="K51" s="102"/>
      <c r="L51" s="102"/>
      <c r="M51" s="102"/>
      <c r="N51" s="68"/>
    </row>
    <row r="52" spans="1:14" s="44" customFormat="1" ht="12.75" customHeight="1" thickBot="1">
      <c r="A52" s="66">
        <v>563</v>
      </c>
      <c r="B52" s="67" t="s">
        <v>47</v>
      </c>
      <c r="C52" s="37">
        <v>0</v>
      </c>
      <c r="D52" s="58">
        <f t="shared" si="7"/>
        <v>0.12</v>
      </c>
      <c r="E52" s="24"/>
      <c r="F52" s="8"/>
      <c r="G52" s="102"/>
      <c r="H52" s="102"/>
      <c r="I52" s="102">
        <v>0.12</v>
      </c>
      <c r="J52" s="102"/>
      <c r="K52" s="102"/>
      <c r="L52" s="102"/>
      <c r="M52" s="102"/>
      <c r="N52" s="68"/>
    </row>
    <row r="53" spans="1:14" s="44" customFormat="1" ht="12.75" customHeight="1" thickBot="1">
      <c r="A53" s="66">
        <v>568</v>
      </c>
      <c r="B53" s="67" t="s">
        <v>49</v>
      </c>
      <c r="C53" s="37">
        <v>163</v>
      </c>
      <c r="D53" s="58">
        <f>E53+F53+G53+H53+I53+L53+M53+N53+K53+J53</f>
        <v>205.19000000000003</v>
      </c>
      <c r="E53" s="24"/>
      <c r="F53" s="8">
        <v>7.56</v>
      </c>
      <c r="G53" s="102">
        <v>2</v>
      </c>
      <c r="H53" s="102">
        <v>17.96</v>
      </c>
      <c r="I53" s="102">
        <v>155.97</v>
      </c>
      <c r="J53" s="102">
        <v>8.52</v>
      </c>
      <c r="K53" s="102">
        <v>11.18</v>
      </c>
      <c r="L53" s="102">
        <v>1</v>
      </c>
      <c r="M53" s="102">
        <v>1</v>
      </c>
      <c r="N53" s="68"/>
    </row>
    <row r="54" spans="1:14" s="44" customFormat="1" ht="22.5" customHeight="1" thickBot="1">
      <c r="A54" s="47" t="s">
        <v>11</v>
      </c>
      <c r="B54" s="86" t="s">
        <v>12</v>
      </c>
      <c r="C54" s="30">
        <f>C5+C12+C16+C19+C20+C21+C39+C42+C45+C46+C47+C48+C49+C50+C53+C52</f>
        <v>11005</v>
      </c>
      <c r="D54" s="58">
        <f>D5+D12+D16+D19+D20+D21+D39+D42+D45+D46+D47+D48+D49+D50+D53+D52+D51</f>
        <v>11786.730000000005</v>
      </c>
      <c r="E54" s="18">
        <f aca="true" t="shared" si="8" ref="E54:M54">E5+E12+E16+E19+E20+E21+E39+E42+E45+E46+E47+E48+E49+E50+E53+E52</f>
        <v>1198.0799999999997</v>
      </c>
      <c r="F54" s="3">
        <f t="shared" si="8"/>
        <v>135.14000000000001</v>
      </c>
      <c r="G54" s="3">
        <f>G5+G12+G16+G19+G20+G21+G39+G42+G45+G46+G47+G48+G49+G50+G53+G52+G51</f>
        <v>492.32000000000005</v>
      </c>
      <c r="H54" s="3">
        <f>H5+H12+H16+H19+H20+H21+H39+H42+H45+H46+H47+H48+H49+H50+H53+H52+H51</f>
        <v>1608.33</v>
      </c>
      <c r="I54" s="3">
        <f>I5+I12+I16+I19+I20+I21+I39+I42+I45+I46+I47+I48+I49+I50+I53+I52+I51</f>
        <v>6381.3</v>
      </c>
      <c r="J54" s="3">
        <f t="shared" si="8"/>
        <v>514.59</v>
      </c>
      <c r="K54" s="3">
        <f t="shared" si="8"/>
        <v>355.61000000000007</v>
      </c>
      <c r="L54" s="3">
        <f t="shared" si="8"/>
        <v>612.5600000000001</v>
      </c>
      <c r="M54" s="3">
        <f t="shared" si="8"/>
        <v>488.79999999999995</v>
      </c>
      <c r="N54" s="58">
        <f>N5+N12+N16+N19+N20+N21+N39+N42+N45+N46+N47+N48+N49+N50+N53+N52+N51</f>
        <v>0</v>
      </c>
    </row>
    <row r="55" spans="1:14" ht="12.75" customHeight="1">
      <c r="A55" s="43" t="s">
        <v>0</v>
      </c>
      <c r="B55" s="87" t="s">
        <v>1</v>
      </c>
      <c r="C55" s="139" t="s">
        <v>46</v>
      </c>
      <c r="D55" s="140"/>
      <c r="E55" s="141" t="s">
        <v>58</v>
      </c>
      <c r="F55" s="141"/>
      <c r="G55" s="141"/>
      <c r="H55" s="141"/>
      <c r="I55" s="141"/>
      <c r="J55" s="141"/>
      <c r="K55" s="141"/>
      <c r="L55" s="141"/>
      <c r="M55" s="141"/>
      <c r="N55" s="140"/>
    </row>
    <row r="56" spans="1:14" ht="12.75" customHeight="1" thickBot="1">
      <c r="A56" s="46"/>
      <c r="B56" s="88"/>
      <c r="C56" s="69" t="s">
        <v>65</v>
      </c>
      <c r="D56" s="111" t="s">
        <v>64</v>
      </c>
      <c r="E56" s="89" t="s">
        <v>75</v>
      </c>
      <c r="F56" s="89" t="s">
        <v>51</v>
      </c>
      <c r="G56" s="90" t="s">
        <v>52</v>
      </c>
      <c r="H56" s="105" t="s">
        <v>53</v>
      </c>
      <c r="I56" s="105" t="s">
        <v>54</v>
      </c>
      <c r="J56" s="105" t="s">
        <v>82</v>
      </c>
      <c r="K56" s="90" t="s">
        <v>81</v>
      </c>
      <c r="L56" s="105" t="s">
        <v>55</v>
      </c>
      <c r="M56" s="105" t="s">
        <v>56</v>
      </c>
      <c r="N56" s="104" t="s">
        <v>57</v>
      </c>
    </row>
    <row r="57" spans="1:14" s="44" customFormat="1" ht="12.75" customHeight="1" thickBot="1">
      <c r="A57" s="47">
        <v>602</v>
      </c>
      <c r="B57" s="48" t="s">
        <v>17</v>
      </c>
      <c r="C57" s="30">
        <f aca="true" t="shared" si="9" ref="C57:N57">SUM(C58:C64)</f>
        <v>4569</v>
      </c>
      <c r="D57" s="58">
        <f t="shared" si="9"/>
        <v>5396.83</v>
      </c>
      <c r="E57" s="18">
        <f t="shared" si="9"/>
        <v>278.94</v>
      </c>
      <c r="F57" s="3">
        <f t="shared" si="9"/>
        <v>138.11</v>
      </c>
      <c r="G57" s="3">
        <f t="shared" si="9"/>
        <v>185.32999999999998</v>
      </c>
      <c r="H57" s="3">
        <f t="shared" si="9"/>
        <v>1209.85</v>
      </c>
      <c r="I57" s="3">
        <f t="shared" si="9"/>
        <v>1924.78</v>
      </c>
      <c r="J57" s="3">
        <f t="shared" si="9"/>
        <v>107.1</v>
      </c>
      <c r="K57" s="3">
        <f t="shared" si="9"/>
        <v>0</v>
      </c>
      <c r="L57" s="3">
        <f t="shared" si="9"/>
        <v>814.4699999999999</v>
      </c>
      <c r="M57" s="3">
        <f t="shared" si="9"/>
        <v>738.25</v>
      </c>
      <c r="N57" s="58">
        <f t="shared" si="9"/>
        <v>0</v>
      </c>
    </row>
    <row r="58" spans="1:14" s="44" customFormat="1" ht="12.75" customHeight="1">
      <c r="A58" s="76" t="s">
        <v>3</v>
      </c>
      <c r="B58" s="130" t="s">
        <v>63</v>
      </c>
      <c r="C58" s="36">
        <v>336</v>
      </c>
      <c r="D58" s="112">
        <f>E58+F58+G58+H58+I58+L58+N58+K58+J58+M58</f>
        <v>485.94</v>
      </c>
      <c r="E58" s="110">
        <v>278.94</v>
      </c>
      <c r="F58" s="9">
        <v>5</v>
      </c>
      <c r="G58" s="103">
        <v>5</v>
      </c>
      <c r="H58" s="103">
        <v>20</v>
      </c>
      <c r="I58" s="103">
        <v>177</v>
      </c>
      <c r="J58" s="103"/>
      <c r="K58" s="103"/>
      <c r="L58" s="103"/>
      <c r="M58" s="103"/>
      <c r="N58" s="65"/>
    </row>
    <row r="59" spans="1:14" s="44" customFormat="1" ht="12.75" customHeight="1">
      <c r="A59" s="76"/>
      <c r="B59" s="82" t="s">
        <v>26</v>
      </c>
      <c r="C59" s="34">
        <v>1302</v>
      </c>
      <c r="D59" s="113">
        <f aca="true" t="shared" si="10" ref="D59:D64">E59+F59+G59+H59+I59+L59+M59+N59+J59+K59</f>
        <v>1535.79</v>
      </c>
      <c r="E59" s="22"/>
      <c r="F59" s="6"/>
      <c r="G59" s="97"/>
      <c r="H59" s="97"/>
      <c r="I59" s="97">
        <v>4</v>
      </c>
      <c r="J59" s="97"/>
      <c r="K59" s="97"/>
      <c r="L59" s="97">
        <v>793.54</v>
      </c>
      <c r="M59" s="97">
        <v>738.25</v>
      </c>
      <c r="N59" s="63"/>
    </row>
    <row r="60" spans="1:14" s="44" customFormat="1" ht="12.75" customHeight="1">
      <c r="A60" s="76"/>
      <c r="B60" s="82" t="s">
        <v>61</v>
      </c>
      <c r="C60" s="34">
        <v>0</v>
      </c>
      <c r="D60" s="113">
        <f t="shared" si="10"/>
        <v>18.65</v>
      </c>
      <c r="E60" s="22"/>
      <c r="F60" s="6"/>
      <c r="G60" s="97"/>
      <c r="H60" s="97"/>
      <c r="I60" s="97"/>
      <c r="J60" s="97"/>
      <c r="K60" s="97"/>
      <c r="L60" s="97">
        <v>18.65</v>
      </c>
      <c r="M60" s="97"/>
      <c r="N60" s="63"/>
    </row>
    <row r="61" spans="1:14" s="44" customFormat="1" ht="12.75" customHeight="1">
      <c r="A61" s="76"/>
      <c r="B61" s="82" t="s">
        <v>27</v>
      </c>
      <c r="C61" s="34">
        <v>1</v>
      </c>
      <c r="D61" s="113">
        <f t="shared" si="10"/>
        <v>13.899999999999999</v>
      </c>
      <c r="E61" s="22"/>
      <c r="F61" s="6"/>
      <c r="G61" s="97">
        <v>3.36</v>
      </c>
      <c r="H61" s="97"/>
      <c r="I61" s="97">
        <v>8.26</v>
      </c>
      <c r="J61" s="97"/>
      <c r="K61" s="97"/>
      <c r="L61" s="97">
        <v>2.28</v>
      </c>
      <c r="M61" s="97"/>
      <c r="N61" s="63"/>
    </row>
    <row r="62" spans="1:14" s="44" customFormat="1" ht="12.75" customHeight="1">
      <c r="A62" s="76"/>
      <c r="B62" s="82" t="s">
        <v>28</v>
      </c>
      <c r="C62" s="34">
        <v>170</v>
      </c>
      <c r="D62" s="113">
        <f t="shared" si="10"/>
        <v>133.11</v>
      </c>
      <c r="E62" s="22"/>
      <c r="F62" s="6">
        <v>133.11</v>
      </c>
      <c r="G62" s="97"/>
      <c r="H62" s="97"/>
      <c r="I62" s="97"/>
      <c r="J62" s="97"/>
      <c r="K62" s="97"/>
      <c r="L62" s="97"/>
      <c r="M62" s="97"/>
      <c r="N62" s="63"/>
    </row>
    <row r="63" spans="1:14" s="44" customFormat="1" ht="12.75" customHeight="1">
      <c r="A63" s="76"/>
      <c r="B63" s="82" t="s">
        <v>50</v>
      </c>
      <c r="C63" s="34">
        <v>1760</v>
      </c>
      <c r="D63" s="113">
        <f t="shared" si="10"/>
        <v>2019.59</v>
      </c>
      <c r="E63" s="22"/>
      <c r="F63" s="6"/>
      <c r="G63" s="97">
        <v>176.97</v>
      </c>
      <c r="H63" s="97"/>
      <c r="I63" s="97">
        <v>1735.52</v>
      </c>
      <c r="J63" s="97">
        <v>107.1</v>
      </c>
      <c r="K63" s="97"/>
      <c r="L63" s="97"/>
      <c r="M63" s="97"/>
      <c r="N63" s="63"/>
    </row>
    <row r="64" spans="1:14" s="44" customFormat="1" ht="12.75" customHeight="1" thickBot="1">
      <c r="A64" s="76"/>
      <c r="B64" s="82" t="s">
        <v>29</v>
      </c>
      <c r="C64" s="34">
        <v>1000</v>
      </c>
      <c r="D64" s="113">
        <f t="shared" si="10"/>
        <v>1189.85</v>
      </c>
      <c r="E64" s="22"/>
      <c r="F64" s="6"/>
      <c r="G64" s="97"/>
      <c r="H64" s="97">
        <v>1189.85</v>
      </c>
      <c r="I64" s="97"/>
      <c r="J64" s="97"/>
      <c r="K64" s="97"/>
      <c r="L64" s="97"/>
      <c r="M64" s="97"/>
      <c r="N64" s="63"/>
    </row>
    <row r="65" spans="1:14" s="44" customFormat="1" ht="12.75" customHeight="1" thickBot="1">
      <c r="A65" s="121">
        <v>641</v>
      </c>
      <c r="B65" s="122" t="s">
        <v>62</v>
      </c>
      <c r="C65" s="123">
        <v>0</v>
      </c>
      <c r="D65" s="124">
        <f>E65+F65+G65+H65+I65+K65+L65+M65+N65+J65</f>
        <v>0</v>
      </c>
      <c r="E65" s="125"/>
      <c r="F65" s="126"/>
      <c r="G65" s="127"/>
      <c r="H65" s="127"/>
      <c r="I65" s="127"/>
      <c r="J65" s="127"/>
      <c r="K65" s="127"/>
      <c r="L65" s="127"/>
      <c r="M65" s="127"/>
      <c r="N65" s="128"/>
    </row>
    <row r="66" spans="1:14" s="44" customFormat="1" ht="12.75" customHeight="1" thickBot="1">
      <c r="A66" s="121">
        <v>642</v>
      </c>
      <c r="B66" s="122" t="s">
        <v>74</v>
      </c>
      <c r="C66" s="123">
        <v>0</v>
      </c>
      <c r="D66" s="124">
        <f>E66+F66+G66+H66+I66+K66+L66+M66+N66+J66</f>
        <v>0</v>
      </c>
      <c r="E66" s="125"/>
      <c r="F66" s="126"/>
      <c r="G66" s="127"/>
      <c r="H66" s="127"/>
      <c r="I66" s="127"/>
      <c r="J66" s="127"/>
      <c r="K66" s="127"/>
      <c r="L66" s="127"/>
      <c r="M66" s="127"/>
      <c r="N66" s="128"/>
    </row>
    <row r="67" spans="1:14" s="44" customFormat="1" ht="12.75" customHeight="1" thickBot="1">
      <c r="A67" s="47">
        <v>648</v>
      </c>
      <c r="B67" s="48" t="s">
        <v>44</v>
      </c>
      <c r="C67" s="30">
        <v>6436</v>
      </c>
      <c r="D67" s="70">
        <f>E67+F67+G67+H67+I67+L67+M67+N67+K67+J67</f>
        <v>6485.17</v>
      </c>
      <c r="E67" s="18">
        <v>894</v>
      </c>
      <c r="F67" s="3"/>
      <c r="G67" s="94">
        <v>200</v>
      </c>
      <c r="H67" s="94">
        <v>500</v>
      </c>
      <c r="I67" s="94">
        <v>4191.17</v>
      </c>
      <c r="J67" s="94">
        <v>350</v>
      </c>
      <c r="K67" s="94">
        <v>350</v>
      </c>
      <c r="L67" s="94"/>
      <c r="M67" s="94"/>
      <c r="N67" s="58"/>
    </row>
    <row r="68" spans="1:14" s="44" customFormat="1" ht="12.75" customHeight="1" thickBot="1">
      <c r="A68" s="47">
        <v>662</v>
      </c>
      <c r="B68" s="48" t="s">
        <v>45</v>
      </c>
      <c r="C68" s="30">
        <v>0</v>
      </c>
      <c r="D68" s="70">
        <f>E68+F68+G68+H68+I68+L68+M68+N68+J68+K68</f>
        <v>0.3</v>
      </c>
      <c r="E68" s="18"/>
      <c r="F68" s="3"/>
      <c r="G68" s="94"/>
      <c r="H68" s="94"/>
      <c r="I68" s="94">
        <v>0.3</v>
      </c>
      <c r="J68" s="94"/>
      <c r="K68" s="94"/>
      <c r="L68" s="94"/>
      <c r="M68" s="94"/>
      <c r="N68" s="58"/>
    </row>
    <row r="69" spans="1:14" s="44" customFormat="1" ht="22.5" customHeight="1" thickBot="1">
      <c r="A69" s="47" t="s">
        <v>13</v>
      </c>
      <c r="B69" s="86" t="s">
        <v>14</v>
      </c>
      <c r="C69" s="132">
        <f>C57++C65+C67+C68</f>
        <v>11005</v>
      </c>
      <c r="D69" s="58">
        <f>D57++D65+D67+D68+D66</f>
        <v>11882.3</v>
      </c>
      <c r="E69" s="132">
        <f aca="true" t="shared" si="11" ref="E69:M69">E57++E65+E67+E68+E66</f>
        <v>1172.94</v>
      </c>
      <c r="F69" s="3">
        <f t="shared" si="11"/>
        <v>138.11</v>
      </c>
      <c r="G69" s="3">
        <f t="shared" si="11"/>
        <v>385.33</v>
      </c>
      <c r="H69" s="3">
        <f t="shared" si="11"/>
        <v>1709.85</v>
      </c>
      <c r="I69" s="3">
        <f t="shared" si="11"/>
        <v>6116.25</v>
      </c>
      <c r="J69" s="3">
        <f t="shared" si="11"/>
        <v>457.1</v>
      </c>
      <c r="K69" s="3">
        <f t="shared" si="11"/>
        <v>350</v>
      </c>
      <c r="L69" s="3">
        <f t="shared" si="11"/>
        <v>814.4699999999999</v>
      </c>
      <c r="M69" s="3">
        <f t="shared" si="11"/>
        <v>738.25</v>
      </c>
      <c r="N69" s="58">
        <f>N57+N65+N66+N67+N68</f>
        <v>0</v>
      </c>
    </row>
    <row r="71" ht="13.5" thickBot="1"/>
    <row r="72" spans="1:16" ht="12.75">
      <c r="A72" s="43"/>
      <c r="B72" s="87"/>
      <c r="C72" s="139" t="s">
        <v>46</v>
      </c>
      <c r="D72" s="140"/>
      <c r="E72" s="141" t="s">
        <v>58</v>
      </c>
      <c r="F72" s="141"/>
      <c r="G72" s="141"/>
      <c r="H72" s="141"/>
      <c r="I72" s="141"/>
      <c r="J72" s="141"/>
      <c r="K72" s="141"/>
      <c r="L72" s="141"/>
      <c r="M72" s="141"/>
      <c r="N72" s="140"/>
      <c r="P72" s="44"/>
    </row>
    <row r="73" spans="1:16" ht="13.5" thickBot="1">
      <c r="A73" s="46"/>
      <c r="B73" s="88"/>
      <c r="C73" s="69" t="s">
        <v>65</v>
      </c>
      <c r="D73" s="107" t="s">
        <v>64</v>
      </c>
      <c r="E73" s="89" t="s">
        <v>75</v>
      </c>
      <c r="F73" s="89" t="s">
        <v>51</v>
      </c>
      <c r="G73" s="90" t="s">
        <v>52</v>
      </c>
      <c r="H73" s="105" t="s">
        <v>53</v>
      </c>
      <c r="I73" s="105" t="s">
        <v>54</v>
      </c>
      <c r="J73" s="105" t="s">
        <v>82</v>
      </c>
      <c r="K73" s="90" t="s">
        <v>81</v>
      </c>
      <c r="L73" s="105" t="s">
        <v>55</v>
      </c>
      <c r="M73" s="105" t="s">
        <v>56</v>
      </c>
      <c r="N73" s="104" t="s">
        <v>57</v>
      </c>
      <c r="P73" s="44"/>
    </row>
    <row r="74" spans="1:14" s="12" customFormat="1" ht="27.75" customHeight="1" thickBot="1">
      <c r="A74" s="114"/>
      <c r="B74" s="115" t="s">
        <v>48</v>
      </c>
      <c r="C74" s="133">
        <f>C69-C54</f>
        <v>0</v>
      </c>
      <c r="D74" s="116">
        <f>E74+F74+G74+H74+I74+K74+L74+M74+N74+J74</f>
        <v>95.56999999999988</v>
      </c>
      <c r="E74" s="117">
        <f aca="true" t="shared" si="12" ref="E74:N74">E69-E54</f>
        <v>-25.139999999999645</v>
      </c>
      <c r="F74" s="117">
        <f>F69-F54</f>
        <v>2.969999999999999</v>
      </c>
      <c r="G74" s="117">
        <f>G69-G54</f>
        <v>-106.99000000000007</v>
      </c>
      <c r="H74" s="117">
        <f>H69-H54</f>
        <v>101.51999999999998</v>
      </c>
      <c r="I74" s="117">
        <f>I69-I54</f>
        <v>-265.0500000000002</v>
      </c>
      <c r="J74" s="117">
        <f t="shared" si="12"/>
        <v>-57.49000000000001</v>
      </c>
      <c r="K74" s="117">
        <f t="shared" si="12"/>
        <v>-5.6100000000000705</v>
      </c>
      <c r="L74" s="117">
        <f t="shared" si="12"/>
        <v>201.90999999999985</v>
      </c>
      <c r="M74" s="117">
        <f t="shared" si="12"/>
        <v>249.45000000000005</v>
      </c>
      <c r="N74" s="116">
        <f t="shared" si="12"/>
        <v>0</v>
      </c>
    </row>
    <row r="78" ht="12.75">
      <c r="A78" s="10" t="s">
        <v>59</v>
      </c>
    </row>
    <row r="87" ht="12.75">
      <c r="B87" s="11"/>
    </row>
    <row r="88" spans="2:4" ht="12.75">
      <c r="B88" s="11"/>
      <c r="D88" s="118"/>
    </row>
    <row r="89" ht="12.75">
      <c r="B89" s="11"/>
    </row>
  </sheetData>
  <sheetProtection/>
  <mergeCells count="7">
    <mergeCell ref="M1:N1"/>
    <mergeCell ref="C72:D72"/>
    <mergeCell ref="E72:N72"/>
    <mergeCell ref="C3:D3"/>
    <mergeCell ref="E3:N3"/>
    <mergeCell ref="C55:D55"/>
    <mergeCell ref="E55:N55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82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  <row r="10" spans="1:5" ht="12.75">
      <c r="A10" s="119"/>
      <c r="B10" s="119"/>
      <c r="C10" s="119"/>
      <c r="D10" s="119"/>
      <c r="E10" s="119"/>
    </row>
    <row r="11" spans="1:5" ht="12.75">
      <c r="A11" s="119"/>
      <c r="B11" s="119"/>
      <c r="C11" s="119"/>
      <c r="D11" s="119"/>
      <c r="E11" s="119"/>
    </row>
    <row r="12" spans="1:5" ht="12.75">
      <c r="A12" s="119"/>
      <c r="B12" s="119"/>
      <c r="C12" s="119"/>
      <c r="D12" s="119"/>
      <c r="E12" s="119"/>
    </row>
    <row r="13" spans="1:5" ht="12.75">
      <c r="A13" s="119"/>
      <c r="B13" s="119"/>
      <c r="C13" s="119"/>
      <c r="D13" s="119"/>
      <c r="E13" s="119"/>
    </row>
    <row r="14" spans="1:5" ht="12.75">
      <c r="A14" s="119"/>
      <c r="B14" s="119"/>
      <c r="C14" s="119"/>
      <c r="D14" s="119"/>
      <c r="E14" s="119"/>
    </row>
    <row r="15" spans="1:5" ht="12.75">
      <c r="A15" s="119"/>
      <c r="B15" s="119"/>
      <c r="C15" s="119"/>
      <c r="D15" s="119"/>
      <c r="E15" s="1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2018-04-09T16:45:47Z</cp:lastPrinted>
  <dcterms:created xsi:type="dcterms:W3CDTF">2010-10-08T10:58:16Z</dcterms:created>
  <dcterms:modified xsi:type="dcterms:W3CDTF">2018-04-24T14:57:55Z</dcterms:modified>
  <cp:category/>
  <cp:version/>
  <cp:contentType/>
  <cp:contentStatus/>
</cp:coreProperties>
</file>