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řebytek 2022-rekapitulace" sheetId="1" r:id="rId1"/>
    <sheet name="odbor ŽP převod 2022" sheetId="2" r:id="rId2"/>
    <sheet name="odbor správní převod 2022" sheetId="3" r:id="rId3"/>
    <sheet name="odbor správní požadavky 2023" sheetId="4" r:id="rId4"/>
    <sheet name="odbor SMB převod 2022" sheetId="5" r:id="rId5"/>
    <sheet name="odbor školství převod 2022" sheetId="6" r:id="rId6"/>
    <sheet name="odbor školství požadavky 2023" sheetId="7" r:id="rId7"/>
    <sheet name="odd investic převod 2022" sheetId="8" r:id="rId8"/>
    <sheet name="odd investic požadavky 2023" sheetId="9" r:id="rId9"/>
  </sheets>
  <definedNames>
    <definedName name="_xlnm.Print_Area" localSheetId="0">'Přebytek 2022-rekapitulace'!$A$1:$F$173</definedName>
  </definedNames>
  <calcPr fullCalcOnLoad="1"/>
</workbook>
</file>

<file path=xl/sharedStrings.xml><?xml version="1.0" encoding="utf-8"?>
<sst xmlns="http://schemas.openxmlformats.org/spreadsheetml/2006/main" count="426" uniqueCount="279">
  <si>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</si>
  <si>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</si>
  <si>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</si>
  <si>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</si>
  <si>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</si>
  <si>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</si>
  <si>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</si>
  <si>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</si>
  <si>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Zpracovala: Pavla Pólová</t>
  </si>
  <si>
    <t>Mezisoučet</t>
  </si>
  <si>
    <t>I.</t>
  </si>
  <si>
    <t>II.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</si>
  <si>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</si>
  <si>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</si>
  <si>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</si>
  <si>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</si>
  <si>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</si>
  <si>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</si>
  <si>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</si>
  <si>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</si>
  <si>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</si>
  <si>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</si>
  <si>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</si>
  <si>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</si>
  <si>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</si>
  <si>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</si>
  <si>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</si>
  <si>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sociální fond</t>
  </si>
  <si>
    <t>fond rozvoje bydlení</t>
  </si>
  <si>
    <t>4)     Stav přijatých nesplac. úvěrů, PV a půjček celkem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</si>
  <si>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</si>
  <si>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</si>
  <si>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</si>
  <si>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</si>
  <si>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 xml:space="preserve"> pasivní vypořádání s hospodář.činností</t>
  </si>
  <si>
    <t>mezisoučet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</si>
  <si>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</si>
  <si>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</si>
  <si>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</si>
  <si>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</si>
  <si>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</si>
  <si>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</si>
  <si>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§</t>
  </si>
  <si>
    <t>6409</t>
  </si>
  <si>
    <t>Úvěr Jupiter club (ČSOB)</t>
  </si>
  <si>
    <t>Odbor správy majetku a bytů:</t>
  </si>
  <si>
    <t xml:space="preserve"> pasivní finanční vypořádání s krajem - vážení (odvod)</t>
  </si>
  <si>
    <t>Odbor školství:</t>
  </si>
  <si>
    <t xml:space="preserve">účet KB - úsekové měření </t>
  </si>
  <si>
    <t>účet ČSOB - úsekové měření</t>
  </si>
  <si>
    <t>3)     Stavy finančních fondů a účelových účtů obce celkem</t>
  </si>
  <si>
    <r>
      <t xml:space="preserve">Zdroj: </t>
    </r>
    <r>
      <rPr>
        <b/>
        <sz val="10"/>
        <rFont val="Arial CE"/>
        <family val="0"/>
      </rPr>
      <t xml:space="preserve">PŘEBYTEK </t>
    </r>
    <r>
      <rPr>
        <sz val="10"/>
        <rFont val="Arial CE"/>
        <family val="0"/>
      </rPr>
      <t xml:space="preserve">         tabulka prioritních investic (do výše volných FP) </t>
    </r>
    <r>
      <rPr>
        <b/>
        <sz val="10"/>
        <rFont val="Arial CE"/>
        <family val="0"/>
      </rPr>
      <t>v Kč</t>
    </r>
  </si>
  <si>
    <t>zaokr.na celé Kč</t>
  </si>
  <si>
    <t>KB - č.ú.  43-8342260247/0100</t>
  </si>
  <si>
    <t>KB - č.ú. 107-6907390227/0100</t>
  </si>
  <si>
    <r>
      <t>Rozdíl: požadavky - volné zdroje</t>
    </r>
    <r>
      <rPr>
        <b/>
        <i/>
        <sz val="10"/>
        <rFont val="Arial CE"/>
        <family val="0"/>
      </rPr>
      <t xml:space="preserve"> REZERVA NA INVESTICE</t>
    </r>
  </si>
  <si>
    <t>ČSOB - č.ú. 294583810/0300</t>
  </si>
  <si>
    <t>fond TS+fond příjmy z pronájmů</t>
  </si>
  <si>
    <t>účet hospodářské činnosti</t>
  </si>
  <si>
    <t>účet cizích prostředků</t>
  </si>
  <si>
    <t>Oddělení investic:</t>
  </si>
  <si>
    <t xml:space="preserve"> ostatní výdaje v rámci FV </t>
  </si>
  <si>
    <t>Generali Investments-Fond korporátních dluhopisů</t>
  </si>
  <si>
    <t>1)    Stav finančních prostředků k 31.12.2022</t>
  </si>
  <si>
    <t>Finanční vypořádání a rozdělení zdrojů po FV za rok 2022</t>
  </si>
  <si>
    <t>Zůstatky běžných účtů k 31.12.2022</t>
  </si>
  <si>
    <t>zapojení části oček.přebytku do ZR 2023</t>
  </si>
  <si>
    <t>Moneta - č.ú. 249003741/0600</t>
  </si>
  <si>
    <t>Moneta - č.ú. 249304675/0600</t>
  </si>
  <si>
    <t>KB - č.ú. 123-6586790237/0100</t>
  </si>
  <si>
    <t>ČSOB - úsekové měření D1</t>
  </si>
  <si>
    <t>částečné zapojení zůstatku, v ZR 2023= 3 mil. Kč</t>
  </si>
  <si>
    <t>celkem 224.118.593 Kč</t>
  </si>
  <si>
    <t>zůstatek účtu k 31.12.2022</t>
  </si>
  <si>
    <r>
      <t>zůstatek účtu k 31.12.2022</t>
    </r>
    <r>
      <rPr>
        <i/>
        <sz val="10"/>
        <color indexed="10"/>
        <rFont val="Arial CE"/>
        <family val="0"/>
      </rPr>
      <t xml:space="preserve">          3 mil. Kč zapojeno do základ.rozpočtu 2023</t>
    </r>
  </si>
  <si>
    <t>zůstatek jistiny k 31.12.2022</t>
  </si>
  <si>
    <t>Převod neprofinancovaných závazků z r. 2022</t>
  </si>
  <si>
    <t>Celkem převod závazků z r. 2022</t>
  </si>
  <si>
    <t>Volné zdroje k rozdělení celkem  v r. 2023</t>
  </si>
  <si>
    <t>Požadavky z volných zdrojů na rok 2023</t>
  </si>
  <si>
    <t>Celkem plánované akce 2023</t>
  </si>
  <si>
    <t>Volné zdroje k rozdělení celkem v r. 2023</t>
  </si>
  <si>
    <t>viz. list Oddělení investic-požadavky 2023</t>
  </si>
  <si>
    <t xml:space="preserve"> - základní rozpočet 2023 - zapojení FP tř. 8 financování </t>
  </si>
  <si>
    <t xml:space="preserve"> vratky dotací do státního rozpočtu  - dotace SPOD </t>
  </si>
  <si>
    <t xml:space="preserve"> vratky dotací do státního rozpočtu  - dotace SP </t>
  </si>
  <si>
    <t>Úvěr BD pro seniory  (KB)</t>
  </si>
  <si>
    <t>Převod neprofinancovaných závazků z roku 2022</t>
  </si>
  <si>
    <t>ODBOR SPRÁVY MAJETKŮ A BYTŮ</t>
  </si>
  <si>
    <t>Paragraf</t>
  </si>
  <si>
    <t>Popis - důvod převodu, název akce</t>
  </si>
  <si>
    <t>částka v Kč</t>
  </si>
  <si>
    <t>poznámka (stručný popis, zdůvodnění pro ZM)</t>
  </si>
  <si>
    <t xml:space="preserve">František Bratránek - výkup pozemku </t>
  </si>
  <si>
    <t>p. č. 649/3, k.ú. Olší nad Oslavou</t>
  </si>
  <si>
    <t>Jaromír Augusta - výkup pozemku</t>
  </si>
  <si>
    <t>parc. č. 3928, 3929/2, 3929/3 a části pozemku parc. č. 3930/3, k. ú. Velké Meziříčí, lok. Tři Kříže</t>
  </si>
  <si>
    <t>Ing. Leoš Říha - výkup pozemku</t>
  </si>
  <si>
    <t>p. č. 668, k.ú. Olší nad Oslavou</t>
  </si>
  <si>
    <t>Ing. Lubomír Jurek - směna pozemků</t>
  </si>
  <si>
    <t>Směna pozemku parc. č. 2913/8 a částí pozemku parc. č. 2909 za část pozemku parc. č. 2908/1, k. ú. Velké Meziříčí, lok. Palouky</t>
  </si>
  <si>
    <t>ZEMAS AG, a.s.- výkup pozemku</t>
  </si>
  <si>
    <t>parc. č. 647 (dle GP nová parc. č. 647/2), k. ú. Olší nad Oslavou</t>
  </si>
  <si>
    <t>Martin a Edita Trifanovi - výkup pozemku</t>
  </si>
  <si>
    <t>parc. č. 49/2 (dle GP díl "a"), k. ú. Mostiště u Velkého Meziříčí</t>
  </si>
  <si>
    <t>Jan a Jana Buczykovi - směna pozemků</t>
  </si>
  <si>
    <t>směna dílu "b" z pozemku p.č. 5902 za díl "e" a "d" z pozemku p.č. 4804/1 a díl "f" z pozemku p.č. 4808/10, k.ú. Velké Meziříčí</t>
  </si>
  <si>
    <t>Celkem</t>
  </si>
  <si>
    <t>Datum:</t>
  </si>
  <si>
    <t>Podpis:</t>
  </si>
  <si>
    <t>Ing. Magdaléna Kašparová</t>
  </si>
  <si>
    <t>ODBOR ŽIVOTNÍHO PROSTŘEDÍ</t>
  </si>
  <si>
    <t>deratizace města</t>
  </si>
  <si>
    <t>deratizace na veř. prostranstvích</t>
  </si>
  <si>
    <t>opravy a údržba protipovodňové ochrany města/org.89,374/</t>
  </si>
  <si>
    <t xml:space="preserve">údržba systémů PPO </t>
  </si>
  <si>
    <t>rozšíření sběru využitelných složek odpadů</t>
  </si>
  <si>
    <t>předfinancování projektu</t>
  </si>
  <si>
    <t>ochrana významných lokalit</t>
  </si>
  <si>
    <t>údržba naučných stezek</t>
  </si>
  <si>
    <t>údržba zeleně-péče o dřeviny/org.84,197,601,936/</t>
  </si>
  <si>
    <t>výsadba stromů</t>
  </si>
  <si>
    <t>prevence vzniku odpadů,separace-neuhraz.fa TSVM z r.2022</t>
  </si>
  <si>
    <t>údržba hřbitovů - neuhraz.fa TSVM z r. 2022</t>
  </si>
  <si>
    <t>Ing. Jiří Zachar</t>
  </si>
  <si>
    <t>ODBOR ŠKOLSTVÍ A KULTURY</t>
  </si>
  <si>
    <t>zboží k propagaci</t>
  </si>
  <si>
    <t>neprofinancované zdroje na propagaci</t>
  </si>
  <si>
    <t>stojany na koloběžky ZŠ Školní</t>
  </si>
  <si>
    <t>loni schváleno 85 tis. Kč, aktuální potřebná částka 115 025,- Kč</t>
  </si>
  <si>
    <t>zapojení příjmů z prodeje zboží TIC z r. 2022</t>
  </si>
  <si>
    <t>na nákup zboží v r. 2023</t>
  </si>
  <si>
    <t>Ing. Pavel Stupka</t>
  </si>
  <si>
    <t>Přebytek 2022 - návrh nových akcí a investic v r. 2023</t>
  </si>
  <si>
    <t>ODBOR ŠKOLSTVÍ  A KULTURY</t>
  </si>
  <si>
    <t>Popis -  název akce, investice, projektu</t>
  </si>
  <si>
    <t>MŠ Mírová - výměna dveří únikového východu</t>
  </si>
  <si>
    <t>Nezařazeno do zákl. rozpočtu</t>
  </si>
  <si>
    <t>MŠ Čechova - elektrický sporák</t>
  </si>
  <si>
    <t xml:space="preserve">MŠ Sportovní - nátěr podlahy a výmalba kotelny </t>
  </si>
  <si>
    <t xml:space="preserve">ŠJ Poštovní - malování </t>
  </si>
  <si>
    <t>ZŠ Sokolovská - oprava dvorku, dlažba</t>
  </si>
  <si>
    <t xml:space="preserve">ZŠ Oslavická - malování tělocvičen </t>
  </si>
  <si>
    <t>ZŠ Školní - austický obklad učebny pracovních činností</t>
  </si>
  <si>
    <t>Požadavek KHS z 8. 12. 2022</t>
  </si>
  <si>
    <t>ZŠ Školní - výškově stavitel. židle do učeben výp. techniky</t>
  </si>
  <si>
    <t>Odpočinková lokalita Tři kříže</t>
  </si>
  <si>
    <t>Možnost dotace IROP (výzva únor ´23)</t>
  </si>
  <si>
    <t xml:space="preserve">Datum: </t>
  </si>
  <si>
    <t>ODDĚLENÍ INVESTORSKÉ ČINNOSTI</t>
  </si>
  <si>
    <t>Územní studie Hliniště III</t>
  </si>
  <si>
    <t>Přecházející závazek z roku 2022</t>
  </si>
  <si>
    <t>2219</t>
  </si>
  <si>
    <t xml:space="preserve">Cyklostezka Karlov - Vypracování žádosti o dotaci a studie proveditelnosti </t>
  </si>
  <si>
    <t>Přecházející závazek z roku 2022 (vypracování žádosti o dotaci a studie proveditelnosti)</t>
  </si>
  <si>
    <t>3412</t>
  </si>
  <si>
    <t>Rekonstrukce Zimního stadionu - 1. část nutných investic k částečnému plnění 1. etapy</t>
  </si>
  <si>
    <t>Požadavek ředitele Sportoviště VM - Jedná se o částku, která je potřeba v případě, že nedostaneme dotaci od NSA na 1. etapu rekonstrukce zimního stadionu a pokud zastupitelstvo nerozhodne o provedení této 1. etapy za plného financování ze strany města, resp. bankovního úvěru. Tato částka by řešila pořízení a montáž nových mantinelů, střídaček a trestných lavic, pořízení a montáž vzduchotechniky, kompletní výměru silnoproudé a slaboproudé elektroinstalace v hale vč. osvětlení a pořízení jedné mobilní vyhřívané šatny pro rozšíření kapacity pro mládež. Jde o rozpočtovanou cenu z projektové dokumentace 1. etapy a lze tak odhadovat, že vysoutěžená cena v případě odděleného soutěžení může být mnohem příznivější</t>
  </si>
  <si>
    <t>Administrace zadávacího řízení "Rekonstrukce zimního stadionu - I. etapa"</t>
  </si>
  <si>
    <t>Realizace zadávacího řízení, přecházející závazek z roku 2022</t>
  </si>
  <si>
    <t>3639</t>
  </si>
  <si>
    <t xml:space="preserve">Trafostanice ul. Oslavická </t>
  </si>
  <si>
    <t>Připojovací poplatek a realizace</t>
  </si>
  <si>
    <t>Převod neprofinancovaných závazků z roku 2022 celkem</t>
  </si>
  <si>
    <t>Bc. Antonín Šilhavý</t>
  </si>
  <si>
    <t>Nové požadavky na rok 2023</t>
  </si>
  <si>
    <t xml:space="preserve">Opravy komunikací </t>
  </si>
  <si>
    <t xml:space="preserve">Oprava komunikací po městě dle dokumentu Hodnocení stavu vozovek </t>
  </si>
  <si>
    <t>Oprava komunikace ul. Oslavická</t>
  </si>
  <si>
    <t>Oprava komunikace vč. chodníků</t>
  </si>
  <si>
    <t>Opravy a údržba mostních objektů v majetku města vč. místních částí</t>
  </si>
  <si>
    <t>Opravy a údržba mostních objektů v majetku města vč. místních částí dle výsledků pravidelných mostních prohlídek</t>
  </si>
  <si>
    <t>Opravy chodníků</t>
  </si>
  <si>
    <t>Cyklostezka Karlov</t>
  </si>
  <si>
    <t>Realizace cyklostezky podél II/602 na ul. Karlov, (v roce 2022 zaplacen příspěvek SVK),EG.D jsou též připraveni v roce 2023 na realizaci</t>
  </si>
  <si>
    <t>Oprava chodníku Gen. Jaroše (II.etapa ulice Čechova) vč. VO</t>
  </si>
  <si>
    <t xml:space="preserve">PD - Úprava chodníku ulice Zahradní </t>
  </si>
  <si>
    <t>Nad Gymnáziem II. Etapa (chodník, VO, komunikace)</t>
  </si>
  <si>
    <t>Pokračování opravy úseku komunikace na Fajtův kopec (od ulice Na Výsluní po Dálniční most D1)</t>
  </si>
  <si>
    <t>PD - Dešťová kanalizace Kunšovec - ul. Nábřeží</t>
  </si>
  <si>
    <t>Řešení odvodnění Kunšovce dle Generelu odvodnění (souvisí s akcí KSÚS - zabetonování mostu II/602 ev. č. 602-027)</t>
  </si>
  <si>
    <t xml:space="preserve">Speciální škola - školní jídelna Poštovní - Čištění a nátěr fasády </t>
  </si>
  <si>
    <t xml:space="preserve">Vyčištění, inpregnace a nátěr fasády (primárně severní strany) Jedná se o odhad nákladů. Rozsah bude upřesněn dle cenové nabídky </t>
  </si>
  <si>
    <t>IROP ZŠ Oslavická, ZŠ Sokolovská - I. etapa</t>
  </si>
  <si>
    <t xml:space="preserve">Realizace I. etapy - návrh oddělení investorské činnosti: v přebytku vyčlenit finanční prostředky ve výši vlastního podílu na I. etapu (7 mil. Kč) + náklady na zadávací řízení, technický dozor a dotační management (uznatelné náklady), tj. celkem 7,4 mil. Kč. Zbývající finanční prostředky na předfinancování dotace řešit formou úvěru na 2 roky. Podrobnější rozbor bude předložen na ZM 28. 2. 2023 samostatným materiálem. </t>
  </si>
  <si>
    <t>PD - Modernizace trávníku Tržiště</t>
  </si>
  <si>
    <t>Požadavek ředitele Sportoviště VM - Trávník na fotbalovém stadionu Tržiště je na hranici životnosti a promítá se to do jeho kvality i finanční náročnosti za údržbu. Rádi bychom začali s vypracováním projektové dokumentace na modernizaci hřiště, včetně všech jeho vrstev - travní drn, travní substrát, drenáže, závlaha atp. S tímto projektem budeme čekat na vhodnou dotační výzvu.</t>
  </si>
  <si>
    <t>PD pro územní rozhodnutí - koupaliště</t>
  </si>
  <si>
    <t>Požadavek ředitele Sportoviště VM - Pořízení projektové dokumentace pro územní rozhodnutí na rekonstrukci koupaliště, navazuje na architektonickou studii a její 1. etapu realizace. Tento krok je nezbytný vůči velmi špatnému stavu koupaliště.</t>
  </si>
  <si>
    <t>Zakoupení části nových skříněk na koupaliště</t>
  </si>
  <si>
    <t>Požadavek ředitele Sportoviště VM - Požadavek zakoupení první části nových skříněk na koupaliště reaguje na špatný technický stav těch současných, z nichž je již téměř polovina nepoužitelných. Nové skříňky budou navrženy tak, aby je v budoucnu bylo možné přesunout na nově zrekonstruované koupaliště.</t>
  </si>
  <si>
    <t xml:space="preserve">PD - Obnova veřejného osvětlení </t>
  </si>
  <si>
    <t>Zpracování projektu zbylých úseků dle Návrhu obnovy VO 2022-2024</t>
  </si>
  <si>
    <t>PD - připojení plochy SVIT na inž. sítě</t>
  </si>
  <si>
    <t>Připojení plochy SVIT na inž. sítě (přípojka elektro a vody pro účely konaní kulturních akcí)</t>
  </si>
  <si>
    <t>Geodetické práce, poradenství, průzkumy, audity, posudky, studie</t>
  </si>
  <si>
    <t xml:space="preserve">Tyto finanční prostředky slouží zejména k předprojektové přípravě jednotlivých akcí, v případě schválení se urychlí průběh akce </t>
  </si>
  <si>
    <t>PD - Stavební úpravy administrativní budovy skládka TKO</t>
  </si>
  <si>
    <t>Požadavek ředitele TSVM (z porady vedoucích)</t>
  </si>
  <si>
    <t>Úprava prostranství před řeznictvím Malec</t>
  </si>
  <si>
    <t>Dodání nového zmrzlinového stánku, pítko, lavičky, kontejnerové stání</t>
  </si>
  <si>
    <t>Náplavka Ostůvek - doplnění</t>
  </si>
  <si>
    <t>Doplnění výsadeb, pobytová paluba, stůl, konstrukce pro popínavé rozstliny</t>
  </si>
  <si>
    <t>Návrh nových akcí a investic v roce 2023 celkem</t>
  </si>
  <si>
    <t>1014</t>
  </si>
  <si>
    <t>2333</t>
  </si>
  <si>
    <t>opravy a údržba protipovod.ochrany města</t>
  </si>
  <si>
    <t>3725</t>
  </si>
  <si>
    <t>rozšíření sběru využitelných složek odpadu</t>
  </si>
  <si>
    <t>deratizace na veřejných prostranstvích</t>
  </si>
  <si>
    <t>ORG 89, 374 údržba systémů PPO</t>
  </si>
  <si>
    <t>3742</t>
  </si>
  <si>
    <t>3745</t>
  </si>
  <si>
    <t>údržba zeleně-péče o dřeviny</t>
  </si>
  <si>
    <t>3727</t>
  </si>
  <si>
    <t>prevence vzniku odpadů-neuhraz.fa TSVM z r.2022</t>
  </si>
  <si>
    <t>3632</t>
  </si>
  <si>
    <t>výkupy pozemků v r. 2022</t>
  </si>
  <si>
    <t>viz. list 5 - odbor SMB převod z r. 2022</t>
  </si>
  <si>
    <t>2212</t>
  </si>
  <si>
    <t>územní studie Hliniště III.</t>
  </si>
  <si>
    <t>přecházející závazek z r. 2022</t>
  </si>
  <si>
    <t>cyklostezka Karlov- vyprac.žádosti o dotaci</t>
  </si>
  <si>
    <t>vč. studie proveditelnosti</t>
  </si>
  <si>
    <t>viz. list 8 - odd investic převod 2022</t>
  </si>
  <si>
    <t>Reko Zimní stadion I.-etapa - administrace zadáv.řízení</t>
  </si>
  <si>
    <t>závazek z r. 2022</t>
  </si>
  <si>
    <t>trafostanice ul. Oslavická</t>
  </si>
  <si>
    <t>připojovací poplatek a realizace</t>
  </si>
  <si>
    <t>ODBOR SPRÁVNÍ</t>
  </si>
  <si>
    <t xml:space="preserve">Osobní automobil </t>
  </si>
  <si>
    <t>nerealizováno v roce 2020/2022</t>
  </si>
  <si>
    <t>Rozšíření metropolitní sítě</t>
  </si>
  <si>
    <t>Ing. Josef Švec</t>
  </si>
  <si>
    <t>AV technika - záznam zastupitelstva města + řečnický pult</t>
  </si>
  <si>
    <t>technologicky upgrade AV techniky k pořízení záznamu zasedání zastupitelstva města *</t>
  </si>
  <si>
    <t>zpracování podkladů - Systém managementu hospodaření s energií (ČSN EN ISO 50 0001 )</t>
  </si>
  <si>
    <t>legislativní povinnost dle zákona 406/2000 Sb., od 26.1.2023 **</t>
  </si>
  <si>
    <t>* 2x IP kamera, 2x stativ,  kamerový systém - licence, HDMI streambox , streamovací SW Xsplit</t>
  </si>
  <si>
    <t>** - specifikace zahrnutých budov</t>
  </si>
  <si>
    <t xml:space="preserve">     - specifikace systému zádobování elektrickou energii</t>
  </si>
  <si>
    <t xml:space="preserve">     - specifikace systému zásobování zemním plynem </t>
  </si>
  <si>
    <t xml:space="preserve">     - vyčíslení jednotlivých toků energie zejména pak v oblasti budov a finanční analýza</t>
  </si>
  <si>
    <t xml:space="preserve">    -  nalezení vhodných příležitostí k optimalizaci provozu a úspoře energií</t>
  </si>
  <si>
    <t xml:space="preserve">    -  stanovení hodnotících kritérií, ekonomických, ekologických i jiných</t>
  </si>
  <si>
    <t xml:space="preserve">    -  vypracování návrhu možného akčního plánu ergetického hospodářství </t>
  </si>
  <si>
    <t xml:space="preserve">  neúčelová rezerva - doplnění (v ZR 2023 = 3.000 tis.Kč)</t>
  </si>
  <si>
    <t>viz. list odbor ŽP převod 2022</t>
  </si>
  <si>
    <t>viz. list odbor správní převod 2022</t>
  </si>
  <si>
    <t>viz. list odbor školství převod 2022</t>
  </si>
  <si>
    <t>Přebytek FP  k rozdělení do rozpočtu pro rok 2023</t>
  </si>
  <si>
    <t xml:space="preserve"> - rozpočet m.č. Mostiště (dorovnání zálohy do rozpočtu 2023)</t>
  </si>
  <si>
    <t xml:space="preserve"> - rozpočet m.č. Lhotky (dorovnání zálohy do rozpočtu 2023)</t>
  </si>
  <si>
    <t xml:space="preserve"> - rozpočet m.č. Hrbov (dorovnání zálohy do rozpočtu 2023)</t>
  </si>
  <si>
    <t xml:space="preserve"> - rozpočet m.č. Olší (dorovnání zálohy do rozpočtu 2023)</t>
  </si>
  <si>
    <t>viz. list Odbor správní -požadavky 2023</t>
  </si>
  <si>
    <t>viz. list Odbor školství -požadavky 2023</t>
  </si>
  <si>
    <t>6171</t>
  </si>
  <si>
    <t>AV technika - záznam ZM + řečnický pult</t>
  </si>
  <si>
    <t>Systém managementu hospodaření s energií (ISO 50 0001)</t>
  </si>
  <si>
    <t>rezerva na doplatek energií PO za rok 2023 (školy, PO Sportoviště)</t>
  </si>
  <si>
    <t>povinný podíl k dotaci</t>
  </si>
  <si>
    <t>dotace IROP</t>
  </si>
  <si>
    <t xml:space="preserve">doplnění rezervy na 10 mil. Kč </t>
  </si>
  <si>
    <t>fond TS</t>
  </si>
  <si>
    <t>PD cyklostezka Balinské údolí</t>
  </si>
  <si>
    <t>rezerva na investice</t>
  </si>
  <si>
    <t>cena z VŘ</t>
  </si>
  <si>
    <t>v Kč</t>
  </si>
  <si>
    <t>dle rozborů m.č. za rok 2022                     =   69 318 000 Kč</t>
  </si>
  <si>
    <t xml:space="preserve">dle rozpočtů m.č. na rok 2023                       =  - 7 420 000 Kč  </t>
  </si>
  <si>
    <t>na předfinancování dotace lze zapojit rezervu místních částí ( cca 35  mil. Kč)</t>
  </si>
  <si>
    <t>Anketa sportovec, ost.výdaje - převod nevyčerp. FP z roku 2022</t>
  </si>
  <si>
    <t>Anketa sportovec, ost. Výdaje</t>
  </si>
  <si>
    <t>převod nevyčerp. FP z r. 2022</t>
  </si>
  <si>
    <t>Dne:  21.2.2023</t>
  </si>
  <si>
    <t>Schváleno na ZM dne 28.2.2023</t>
  </si>
  <si>
    <t>schváleno ZM 28.2.2023</t>
  </si>
  <si>
    <t>PŘEBYTEK 2022 - příloha k usnesení č. 87/4/ZM/2023 z 28.2.2023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</si>
</sst>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  <numFmt numFmtId="166" formatCode="[$-405]dddd\ d\.\ mmmm\ yyyy"/>
    <numFmt numFmtId="167" formatCode="#,##0\ &quot;Kč&quot;"/>
  </numFmts>
  <fonts count="91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0"/>
    </font>
    <font>
      <i/>
      <sz val="8"/>
      <name val="Arial CE"/>
      <family val="2"/>
    </font>
    <font>
      <sz val="9"/>
      <name val="Arial CE"/>
      <family val="0"/>
    </font>
    <font>
      <i/>
      <sz val="10"/>
      <color indexed="10"/>
      <name val="Arial CE"/>
      <family val="0"/>
    </font>
    <font>
      <i/>
      <sz val="10"/>
      <name val="Arial"/>
      <family val="2"/>
    </font>
    <font>
      <b/>
      <sz val="14"/>
      <name val="Arial CE"/>
      <family val="0"/>
    </font>
    <font>
      <sz val="12"/>
      <name val="Calibri"/>
      <family val="2"/>
    </font>
    <font>
      <i/>
      <sz val="12"/>
      <name val="Calibri"/>
      <family val="2"/>
    </font>
    <font>
      <sz val="8"/>
      <name val="Arial CE"/>
      <family val="0"/>
    </font>
    <font>
      <i/>
      <sz val="9"/>
      <name val="Calibri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10"/>
      <name val="Arial CE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sz val="10"/>
      <color rgb="FFFF0000"/>
      <name val="Arial CE"/>
      <family val="0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  <font>
      <b/>
      <i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rgb="FFFF0000"/>
      <name val="Arial CE"/>
      <family val="0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12" borderId="18" xfId="0" applyFont="1" applyFill="1" applyBorder="1" applyAlignment="1">
      <alignment/>
    </xf>
    <xf numFmtId="4" fontId="1" fillId="12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20" xfId="0" applyNumberForma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4" fontId="1" fillId="0" borderId="25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/>
    </xf>
    <xf numFmtId="4" fontId="1" fillId="35" borderId="27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4" fontId="1" fillId="0" borderId="27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9" fontId="2" fillId="0" borderId="30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 horizontal="right"/>
    </xf>
    <xf numFmtId="49" fontId="2" fillId="0" borderId="31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2" xfId="0" applyBorder="1" applyAlignment="1">
      <alignment/>
    </xf>
    <xf numFmtId="4" fontId="0" fillId="0" borderId="32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49" fontId="75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36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" fontId="1" fillId="35" borderId="34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" fontId="0" fillId="37" borderId="10" xfId="0" applyNumberFormat="1" applyFill="1" applyBorder="1" applyAlignment="1">
      <alignment horizontal="right"/>
    </xf>
    <xf numFmtId="4" fontId="11" fillId="37" borderId="10" xfId="0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4" fontId="0" fillId="5" borderId="10" xfId="0" applyNumberForma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2" fillId="37" borderId="10" xfId="0" applyNumberFormat="1" applyFont="1" applyFill="1" applyBorder="1" applyAlignment="1">
      <alignment horizontal="right"/>
    </xf>
    <xf numFmtId="4" fontId="76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/>
    </xf>
    <xf numFmtId="49" fontId="2" fillId="35" borderId="13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11" fillId="37" borderId="11" xfId="0" applyNumberFormat="1" applyFont="1" applyFill="1" applyBorder="1" applyAlignment="1">
      <alignment horizontal="right"/>
    </xf>
    <xf numFmtId="0" fontId="1" fillId="0" borderId="28" xfId="0" applyFont="1" applyBorder="1" applyAlignment="1">
      <alignment/>
    </xf>
    <xf numFmtId="49" fontId="0" fillId="33" borderId="20" xfId="0" applyNumberFormat="1" applyFill="1" applyBorder="1" applyAlignment="1">
      <alignment horizontal="center"/>
    </xf>
    <xf numFmtId="0" fontId="0" fillId="10" borderId="35" xfId="0" applyFill="1" applyBorder="1" applyAlignment="1">
      <alignment/>
    </xf>
    <xf numFmtId="4" fontId="1" fillId="10" borderId="36" xfId="0" applyNumberFormat="1" applyFont="1" applyFill="1" applyBorder="1" applyAlignment="1">
      <alignment horizontal="right"/>
    </xf>
    <xf numFmtId="0" fontId="0" fillId="10" borderId="37" xfId="0" applyFill="1" applyBorder="1" applyAlignment="1">
      <alignment/>
    </xf>
    <xf numFmtId="4" fontId="1" fillId="10" borderId="3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center" wrapText="1"/>
    </xf>
    <xf numFmtId="0" fontId="0" fillId="0" borderId="18" xfId="0" applyBorder="1" applyAlignment="1">
      <alignment vertical="center"/>
    </xf>
    <xf numFmtId="49" fontId="17" fillId="0" borderId="13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4" fontId="11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49" fontId="0" fillId="33" borderId="19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/>
    </xf>
    <xf numFmtId="4" fontId="0" fillId="0" borderId="39" xfId="0" applyNumberFormat="1" applyBorder="1" applyAlignment="1">
      <alignment horizontal="right"/>
    </xf>
    <xf numFmtId="4" fontId="2" fillId="0" borderId="40" xfId="0" applyNumberFormat="1" applyFont="1" applyBorder="1" applyAlignment="1">
      <alignment/>
    </xf>
    <xf numFmtId="4" fontId="18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3" fillId="36" borderId="0" xfId="0" applyFont="1" applyFill="1" applyBorder="1" applyAlignment="1">
      <alignment vertical="center"/>
    </xf>
    <xf numFmtId="4" fontId="3" fillId="36" borderId="0" xfId="0" applyNumberFormat="1" applyFont="1" applyFill="1" applyBorder="1" applyAlignment="1">
      <alignment horizontal="right" vertical="center"/>
    </xf>
    <xf numFmtId="3" fontId="1" fillId="36" borderId="0" xfId="0" applyNumberFormat="1" applyFont="1" applyFill="1" applyAlignment="1">
      <alignment vertical="center"/>
    </xf>
    <xf numFmtId="0" fontId="2" fillId="38" borderId="0" xfId="0" applyFont="1" applyFill="1" applyBorder="1" applyAlignment="1">
      <alignment/>
    </xf>
    <xf numFmtId="3" fontId="9" fillId="38" borderId="43" xfId="0" applyNumberFormat="1" applyFont="1" applyFill="1" applyBorder="1" applyAlignment="1">
      <alignment/>
    </xf>
    <xf numFmtId="3" fontId="6" fillId="38" borderId="0" xfId="0" applyNumberFormat="1" applyFont="1" applyFill="1" applyBorder="1" applyAlignment="1">
      <alignment horizontal="right"/>
    </xf>
    <xf numFmtId="4" fontId="76" fillId="35" borderId="18" xfId="0" applyNumberFormat="1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17" fillId="0" borderId="13" xfId="0" applyNumberFormat="1" applyFont="1" applyBorder="1" applyAlignment="1">
      <alignment/>
    </xf>
    <xf numFmtId="0" fontId="20" fillId="0" borderId="44" xfId="45" applyFont="1" applyFill="1" applyBorder="1">
      <alignment/>
      <protection/>
    </xf>
    <xf numFmtId="0" fontId="22" fillId="33" borderId="13" xfId="45" applyFont="1" applyFill="1" applyBorder="1">
      <alignment/>
      <protection/>
    </xf>
    <xf numFmtId="4" fontId="77" fillId="33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vertical="center" wrapText="1"/>
    </xf>
    <xf numFmtId="0" fontId="9" fillId="0" borderId="35" xfId="0" applyFont="1" applyBorder="1" applyAlignment="1">
      <alignment horizontal="center"/>
    </xf>
    <xf numFmtId="0" fontId="10" fillId="12" borderId="45" xfId="0" applyFont="1" applyFill="1" applyBorder="1" applyAlignment="1">
      <alignment/>
    </xf>
    <xf numFmtId="4" fontId="1" fillId="0" borderId="45" xfId="0" applyNumberFormat="1" applyFont="1" applyBorder="1" applyAlignment="1">
      <alignment horizontal="right"/>
    </xf>
    <xf numFmtId="49" fontId="3" fillId="0" borderId="46" xfId="0" applyNumberFormat="1" applyFont="1" applyBorder="1" applyAlignment="1">
      <alignment/>
    </xf>
    <xf numFmtId="49" fontId="2" fillId="0" borderId="4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 horizontal="right"/>
    </xf>
    <xf numFmtId="49" fontId="2" fillId="0" borderId="46" xfId="0" applyNumberFormat="1" applyFont="1" applyBorder="1" applyAlignment="1">
      <alignment/>
    </xf>
    <xf numFmtId="49" fontId="2" fillId="5" borderId="13" xfId="0" applyNumberFormat="1" applyFont="1" applyFill="1" applyBorder="1" applyAlignment="1">
      <alignment/>
    </xf>
    <xf numFmtId="0" fontId="78" fillId="33" borderId="13" xfId="0" applyFont="1" applyFill="1" applyBorder="1" applyAlignment="1">
      <alignment wrapText="1"/>
    </xf>
    <xf numFmtId="0" fontId="20" fillId="33" borderId="13" xfId="45" applyFont="1" applyFill="1" applyBorder="1">
      <alignment/>
      <protection/>
    </xf>
    <xf numFmtId="0" fontId="0" fillId="33" borderId="19" xfId="0" applyNumberFormat="1" applyFill="1" applyBorder="1" applyAlignment="1">
      <alignment horizontal="center"/>
    </xf>
    <xf numFmtId="4" fontId="78" fillId="33" borderId="13" xfId="0" applyNumberFormat="1" applyFont="1" applyFill="1" applyBorder="1" applyAlignment="1">
      <alignment horizontal="left"/>
    </xf>
    <xf numFmtId="0" fontId="6" fillId="39" borderId="18" xfId="0" applyFont="1" applyFill="1" applyBorder="1" applyAlignment="1">
      <alignment/>
    </xf>
    <xf numFmtId="4" fontId="3" fillId="39" borderId="18" xfId="0" applyNumberFormat="1" applyFont="1" applyFill="1" applyBorder="1" applyAlignment="1">
      <alignment horizontal="right"/>
    </xf>
    <xf numFmtId="4" fontId="79" fillId="33" borderId="13" xfId="0" applyNumberFormat="1" applyFont="1" applyFill="1" applyBorder="1" applyAlignment="1">
      <alignment horizontal="left"/>
    </xf>
    <xf numFmtId="4" fontId="77" fillId="33" borderId="1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1" fillId="40" borderId="50" xfId="0" applyNumberFormat="1" applyFont="1" applyFill="1" applyBorder="1" applyAlignment="1">
      <alignment/>
    </xf>
    <xf numFmtId="3" fontId="1" fillId="40" borderId="50" xfId="0" applyNumberFormat="1" applyFont="1" applyFill="1" applyBorder="1" applyAlignment="1">
      <alignment vertical="center"/>
    </xf>
    <xf numFmtId="0" fontId="80" fillId="33" borderId="10" xfId="0" applyFont="1" applyFill="1" applyBorder="1" applyAlignment="1">
      <alignment/>
    </xf>
    <xf numFmtId="0" fontId="0" fillId="0" borderId="51" xfId="0" applyBorder="1" applyAlignment="1">
      <alignment/>
    </xf>
    <xf numFmtId="4" fontId="2" fillId="0" borderId="31" xfId="0" applyNumberFormat="1" applyFont="1" applyBorder="1" applyAlignment="1">
      <alignment/>
    </xf>
    <xf numFmtId="0" fontId="81" fillId="0" borderId="0" xfId="0" applyFont="1" applyAlignment="1">
      <alignment/>
    </xf>
    <xf numFmtId="0" fontId="0" fillId="7" borderId="23" xfId="0" applyFill="1" applyBorder="1" applyAlignment="1">
      <alignment horizontal="center" vertical="center"/>
    </xf>
    <xf numFmtId="0" fontId="82" fillId="19" borderId="30" xfId="0" applyFont="1" applyFill="1" applyBorder="1" applyAlignment="1">
      <alignment vertical="center"/>
    </xf>
    <xf numFmtId="0" fontId="83" fillId="0" borderId="52" xfId="0" applyFont="1" applyBorder="1" applyAlignment="1">
      <alignment horizontal="center" vertical="center"/>
    </xf>
    <xf numFmtId="0" fontId="83" fillId="0" borderId="52" xfId="0" applyFont="1" applyBorder="1" applyAlignment="1">
      <alignment vertical="center"/>
    </xf>
    <xf numFmtId="0" fontId="83" fillId="0" borderId="53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/>
    </xf>
    <xf numFmtId="4" fontId="0" fillId="0" borderId="40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55" xfId="0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0" fontId="84" fillId="0" borderId="56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84" fillId="0" borderId="19" xfId="0" applyFont="1" applyBorder="1" applyAlignment="1">
      <alignment/>
    </xf>
    <xf numFmtId="4" fontId="84" fillId="0" borderId="13" xfId="0" applyNumberFormat="1" applyFont="1" applyBorder="1" applyAlignment="1">
      <alignment/>
    </xf>
    <xf numFmtId="0" fontId="84" fillId="0" borderId="19" xfId="0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56" xfId="0" applyBorder="1" applyAlignment="1">
      <alignment wrapText="1"/>
    </xf>
    <xf numFmtId="0" fontId="0" fillId="0" borderId="28" xfId="0" applyFill="1" applyBorder="1" applyAlignment="1">
      <alignment/>
    </xf>
    <xf numFmtId="4" fontId="0" fillId="0" borderId="40" xfId="0" applyNumberFormat="1" applyBorder="1" applyAlignment="1">
      <alignment/>
    </xf>
    <xf numFmtId="0" fontId="0" fillId="0" borderId="31" xfId="0" applyBorder="1" applyAlignment="1">
      <alignment/>
    </xf>
    <xf numFmtId="0" fontId="83" fillId="0" borderId="23" xfId="0" applyFont="1" applyBorder="1" applyAlignment="1">
      <alignment horizontal="left" vertical="center"/>
    </xf>
    <xf numFmtId="0" fontId="0" fillId="0" borderId="23" xfId="0" applyBorder="1" applyAlignment="1">
      <alignment/>
    </xf>
    <xf numFmtId="4" fontId="60" fillId="35" borderId="26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7" borderId="47" xfId="0" applyFill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8" xfId="0" applyFont="1" applyBorder="1" applyAlignment="1">
      <alignment vertical="center"/>
    </xf>
    <xf numFmtId="0" fontId="83" fillId="0" borderId="59" xfId="0" applyFont="1" applyBorder="1" applyAlignment="1">
      <alignment horizontal="center" vertical="center"/>
    </xf>
    <xf numFmtId="0" fontId="0" fillId="0" borderId="60" xfId="0" applyBorder="1" applyAlignment="1">
      <alignment/>
    </xf>
    <xf numFmtId="4" fontId="0" fillId="0" borderId="6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60" xfId="0" applyBorder="1" applyAlignment="1">
      <alignment horizontal="right"/>
    </xf>
    <xf numFmtId="0" fontId="83" fillId="0" borderId="47" xfId="0" applyFont="1" applyBorder="1" applyAlignment="1">
      <alignment horizontal="center" vertical="center"/>
    </xf>
    <xf numFmtId="4" fontId="60" fillId="35" borderId="27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62" xfId="0" applyBorder="1" applyAlignment="1">
      <alignment/>
    </xf>
    <xf numFmtId="0" fontId="0" fillId="0" borderId="62" xfId="0" applyFill="1" applyBorder="1" applyAlignment="1">
      <alignment/>
    </xf>
    <xf numFmtId="0" fontId="0" fillId="0" borderId="50" xfId="0" applyBorder="1" applyAlignment="1">
      <alignment/>
    </xf>
    <xf numFmtId="0" fontId="0" fillId="0" borderId="13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0" fontId="0" fillId="33" borderId="50" xfId="0" applyFill="1" applyBorder="1" applyAlignment="1">
      <alignment/>
    </xf>
    <xf numFmtId="0" fontId="0" fillId="33" borderId="62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3" fillId="0" borderId="69" xfId="0" applyFont="1" applyBorder="1" applyAlignment="1">
      <alignment horizontal="center" vertical="center"/>
    </xf>
    <xf numFmtId="0" fontId="83" fillId="0" borderId="70" xfId="0" applyFont="1" applyBorder="1" applyAlignment="1">
      <alignment vertical="center"/>
    </xf>
    <xf numFmtId="0" fontId="83" fillId="0" borderId="45" xfId="0" applyFont="1" applyBorder="1" applyAlignment="1">
      <alignment horizontal="center" vertical="center"/>
    </xf>
    <xf numFmtId="0" fontId="83" fillId="0" borderId="71" xfId="0" applyFont="1" applyBorder="1" applyAlignment="1">
      <alignment horizontal="center" vertical="center" wrapText="1"/>
    </xf>
    <xf numFmtId="0" fontId="0" fillId="33" borderId="41" xfId="0" applyFill="1" applyBorder="1" applyAlignment="1">
      <alignment/>
    </xf>
    <xf numFmtId="0" fontId="0" fillId="33" borderId="72" xfId="0" applyFill="1" applyBorder="1" applyAlignment="1">
      <alignment/>
    </xf>
    <xf numFmtId="4" fontId="0" fillId="33" borderId="49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51" fillId="9" borderId="13" xfId="0" applyFont="1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4" fontId="0" fillId="33" borderId="18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83" fillId="0" borderId="43" xfId="0" applyFont="1" applyBorder="1" applyAlignment="1">
      <alignment horizontal="center" vertical="center"/>
    </xf>
    <xf numFmtId="0" fontId="0" fillId="0" borderId="75" xfId="0" applyBorder="1" applyAlignment="1">
      <alignment/>
    </xf>
    <xf numFmtId="4" fontId="60" fillId="35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85" fillId="0" borderId="69" xfId="0" applyFont="1" applyBorder="1" applyAlignment="1">
      <alignment horizontal="center" vertical="center"/>
    </xf>
    <xf numFmtId="0" fontId="85" fillId="0" borderId="70" xfId="0" applyFont="1" applyBorder="1" applyAlignment="1">
      <alignment vertical="center"/>
    </xf>
    <xf numFmtId="0" fontId="85" fillId="0" borderId="45" xfId="0" applyFont="1" applyBorder="1" applyAlignment="1">
      <alignment horizontal="center" vertical="center"/>
    </xf>
    <xf numFmtId="0" fontId="85" fillId="0" borderId="71" xfId="0" applyFont="1" applyBorder="1" applyAlignment="1">
      <alignment horizontal="center" vertical="center" wrapText="1"/>
    </xf>
    <xf numFmtId="49" fontId="77" fillId="0" borderId="23" xfId="0" applyNumberFormat="1" applyFont="1" applyBorder="1" applyAlignment="1">
      <alignment horizontal="center"/>
    </xf>
    <xf numFmtId="0" fontId="86" fillId="35" borderId="29" xfId="0" applyFont="1" applyFill="1" applyBorder="1" applyAlignment="1">
      <alignment/>
    </xf>
    <xf numFmtId="4" fontId="77" fillId="0" borderId="29" xfId="0" applyNumberFormat="1" applyFont="1" applyFill="1" applyBorder="1" applyAlignment="1">
      <alignment horizontal="right"/>
    </xf>
    <xf numFmtId="49" fontId="23" fillId="0" borderId="30" xfId="0" applyNumberFormat="1" applyFont="1" applyBorder="1" applyAlignment="1">
      <alignment/>
    </xf>
    <xf numFmtId="0" fontId="77" fillId="33" borderId="19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wrapText="1"/>
    </xf>
    <xf numFmtId="167" fontId="22" fillId="33" borderId="10" xfId="0" applyNumberFormat="1" applyFont="1" applyFill="1" applyBorder="1" applyAlignment="1">
      <alignment horizontal="right"/>
    </xf>
    <xf numFmtId="4" fontId="23" fillId="33" borderId="13" xfId="0" applyNumberFormat="1" applyFont="1" applyFill="1" applyBorder="1" applyAlignment="1">
      <alignment horizontal="left" wrapText="1"/>
    </xf>
    <xf numFmtId="49" fontId="77" fillId="0" borderId="19" xfId="0" applyNumberFormat="1" applyFont="1" applyBorder="1" applyAlignment="1">
      <alignment horizontal="center" vertical="center"/>
    </xf>
    <xf numFmtId="0" fontId="77" fillId="0" borderId="10" xfId="0" applyFont="1" applyFill="1" applyBorder="1" applyAlignment="1">
      <alignment vertical="center" wrapText="1"/>
    </xf>
    <xf numFmtId="167" fontId="77" fillId="0" borderId="10" xfId="0" applyNumberFormat="1" applyFont="1" applyFill="1" applyBorder="1" applyAlignment="1">
      <alignment vertical="center" wrapText="1"/>
    </xf>
    <xf numFmtId="49" fontId="23" fillId="0" borderId="13" xfId="0" applyNumberFormat="1" applyFont="1" applyBorder="1" applyAlignment="1">
      <alignment vertical="center" wrapText="1"/>
    </xf>
    <xf numFmtId="49" fontId="77" fillId="0" borderId="78" xfId="0" applyNumberFormat="1" applyFont="1" applyBorder="1" applyAlignment="1">
      <alignment horizontal="center" vertical="center"/>
    </xf>
    <xf numFmtId="167" fontId="77" fillId="0" borderId="62" xfId="0" applyNumberFormat="1" applyFont="1" applyFill="1" applyBorder="1" applyAlignment="1">
      <alignment horizontal="right" vertical="center" wrapText="1"/>
    </xf>
    <xf numFmtId="0" fontId="77" fillId="33" borderId="10" xfId="0" applyFont="1" applyFill="1" applyBorder="1" applyAlignment="1">
      <alignment horizontal="left" wrapText="1"/>
    </xf>
    <xf numFmtId="4" fontId="85" fillId="33" borderId="13" xfId="0" applyNumberFormat="1" applyFont="1" applyFill="1" applyBorder="1" applyAlignment="1">
      <alignment horizontal="left" wrapText="1"/>
    </xf>
    <xf numFmtId="167" fontId="77" fillId="0" borderId="10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77" fillId="0" borderId="22" xfId="0" applyFont="1" applyBorder="1" applyAlignment="1">
      <alignment horizontal="center"/>
    </xf>
    <xf numFmtId="0" fontId="77" fillId="0" borderId="18" xfId="0" applyFont="1" applyFill="1" applyBorder="1" applyAlignment="1">
      <alignment wrapText="1"/>
    </xf>
    <xf numFmtId="167" fontId="77" fillId="0" borderId="18" xfId="0" applyNumberFormat="1" applyFont="1" applyFill="1" applyBorder="1" applyAlignment="1">
      <alignment vertical="center" wrapText="1"/>
    </xf>
    <xf numFmtId="0" fontId="77" fillId="0" borderId="15" xfId="0" applyFont="1" applyBorder="1" applyAlignment="1">
      <alignment vertical="center" wrapText="1"/>
    </xf>
    <xf numFmtId="0" fontId="77" fillId="0" borderId="24" xfId="0" applyFont="1" applyBorder="1" applyAlignment="1">
      <alignment horizontal="center"/>
    </xf>
    <xf numFmtId="0" fontId="86" fillId="0" borderId="27" xfId="0" applyFont="1" applyFill="1" applyBorder="1" applyAlignment="1">
      <alignment/>
    </xf>
    <xf numFmtId="167" fontId="82" fillId="35" borderId="27" xfId="0" applyNumberFormat="1" applyFont="1" applyFill="1" applyBorder="1" applyAlignment="1">
      <alignment vertical="center"/>
    </xf>
    <xf numFmtId="0" fontId="77" fillId="0" borderId="26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61" xfId="0" applyFill="1" applyBorder="1" applyAlignment="1">
      <alignment/>
    </xf>
    <xf numFmtId="4" fontId="0" fillId="0" borderId="61" xfId="0" applyNumberFormat="1" applyFill="1" applyBorder="1" applyAlignment="1">
      <alignment/>
    </xf>
    <xf numFmtId="0" fontId="0" fillId="0" borderId="40" xfId="0" applyBorder="1" applyAlignment="1">
      <alignment/>
    </xf>
    <xf numFmtId="0" fontId="83" fillId="0" borderId="48" xfId="0" applyFont="1" applyBorder="1" applyAlignment="1">
      <alignment horizontal="center" vertical="center"/>
    </xf>
    <xf numFmtId="0" fontId="83" fillId="0" borderId="79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86" fillId="35" borderId="34" xfId="0" applyFont="1" applyFill="1" applyBorder="1" applyAlignment="1">
      <alignment wrapText="1"/>
    </xf>
    <xf numFmtId="4" fontId="0" fillId="0" borderId="29" xfId="0" applyNumberFormat="1" applyFill="1" applyBorder="1" applyAlignment="1">
      <alignment/>
    </xf>
    <xf numFmtId="0" fontId="22" fillId="33" borderId="78" xfId="45" applyFont="1" applyFill="1" applyBorder="1" applyAlignment="1">
      <alignment horizontal="center" vertical="center"/>
      <protection/>
    </xf>
    <xf numFmtId="0" fontId="22" fillId="33" borderId="12" xfId="45" applyFont="1" applyFill="1" applyBorder="1" applyAlignment="1">
      <alignment horizontal="left" wrapText="1"/>
      <protection/>
    </xf>
    <xf numFmtId="167" fontId="22" fillId="33" borderId="12" xfId="45" applyNumberFormat="1" applyFont="1" applyFill="1" applyBorder="1" applyAlignment="1">
      <alignment horizontal="right"/>
      <protection/>
    </xf>
    <xf numFmtId="0" fontId="23" fillId="33" borderId="16" xfId="45" applyFont="1" applyFill="1" applyBorder="1" applyAlignment="1">
      <alignment horizontal="left" wrapText="1"/>
      <protection/>
    </xf>
    <xf numFmtId="0" fontId="22" fillId="33" borderId="55" xfId="45" applyFont="1" applyFill="1" applyBorder="1" applyAlignment="1">
      <alignment horizontal="center" vertical="center"/>
      <protection/>
    </xf>
    <xf numFmtId="0" fontId="22" fillId="33" borderId="10" xfId="45" applyFont="1" applyFill="1" applyBorder="1" applyAlignment="1">
      <alignment horizontal="left" wrapText="1"/>
      <protection/>
    </xf>
    <xf numFmtId="167" fontId="22" fillId="33" borderId="10" xfId="45" applyNumberFormat="1" applyFont="1" applyFill="1" applyBorder="1" applyAlignment="1">
      <alignment horizontal="right"/>
      <protection/>
    </xf>
    <xf numFmtId="0" fontId="23" fillId="33" borderId="13" xfId="45" applyFont="1" applyFill="1" applyBorder="1" applyAlignment="1">
      <alignment horizontal="left" wrapText="1"/>
      <protection/>
    </xf>
    <xf numFmtId="0" fontId="77" fillId="33" borderId="55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left" wrapText="1"/>
    </xf>
    <xf numFmtId="167" fontId="22" fillId="33" borderId="10" xfId="0" applyNumberFormat="1" applyFont="1" applyFill="1" applyBorder="1" applyAlignment="1">
      <alignment horizontal="right"/>
    </xf>
    <xf numFmtId="4" fontId="85" fillId="33" borderId="13" xfId="0" applyNumberFormat="1" applyFont="1" applyFill="1" applyBorder="1" applyAlignment="1">
      <alignment horizontal="left" wrapText="1"/>
    </xf>
    <xf numFmtId="0" fontId="77" fillId="0" borderId="10" xfId="0" applyFont="1" applyBorder="1" applyAlignment="1">
      <alignment horizontal="left"/>
    </xf>
    <xf numFmtId="0" fontId="85" fillId="0" borderId="13" xfId="0" applyFont="1" applyBorder="1" applyAlignment="1">
      <alignment horizontal="left" vertical="center" wrapText="1"/>
    </xf>
    <xf numFmtId="0" fontId="22" fillId="33" borderId="55" xfId="0" applyNumberFormat="1" applyFont="1" applyFill="1" applyBorder="1" applyAlignment="1">
      <alignment horizontal="center" vertical="center"/>
    </xf>
    <xf numFmtId="0" fontId="77" fillId="0" borderId="78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wrapText="1"/>
    </xf>
    <xf numFmtId="167" fontId="77" fillId="0" borderId="12" xfId="0" applyNumberFormat="1" applyFont="1" applyFill="1" applyBorder="1" applyAlignment="1">
      <alignment horizontal="right"/>
    </xf>
    <xf numFmtId="0" fontId="85" fillId="0" borderId="16" xfId="0" applyFont="1" applyFill="1" applyBorder="1" applyAlignment="1">
      <alignment wrapText="1"/>
    </xf>
    <xf numFmtId="0" fontId="0" fillId="33" borderId="80" xfId="0" applyNumberFormat="1" applyFill="1" applyBorder="1" applyAlignment="1">
      <alignment horizontal="center"/>
    </xf>
    <xf numFmtId="0" fontId="22" fillId="33" borderId="18" xfId="0" applyFont="1" applyFill="1" applyBorder="1" applyAlignment="1">
      <alignment wrapText="1"/>
    </xf>
    <xf numFmtId="4" fontId="22" fillId="33" borderId="15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87" fillId="0" borderId="27" xfId="0" applyFont="1" applyBorder="1" applyAlignment="1">
      <alignment/>
    </xf>
    <xf numFmtId="167" fontId="82" fillId="35" borderId="27" xfId="0" applyNumberFormat="1" applyFont="1" applyFill="1" applyBorder="1" applyAlignment="1">
      <alignment horizontal="right"/>
    </xf>
    <xf numFmtId="0" fontId="0" fillId="0" borderId="26" xfId="0" applyBorder="1" applyAlignment="1">
      <alignment wrapText="1"/>
    </xf>
    <xf numFmtId="49" fontId="0" fillId="0" borderId="13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24" fillId="33" borderId="13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0" borderId="6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61" xfId="0" applyNumberFormat="1" applyBorder="1" applyAlignment="1">
      <alignment horizontal="right" vertical="center"/>
    </xf>
    <xf numFmtId="4" fontId="0" fillId="0" borderId="61" xfId="0" applyNumberFormat="1" applyBorder="1" applyAlignment="1">
      <alignment horizontal="right"/>
    </xf>
    <xf numFmtId="4" fontId="1" fillId="35" borderId="27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4" fontId="0" fillId="0" borderId="65" xfId="0" applyNumberFormat="1" applyBorder="1" applyAlignment="1">
      <alignment horizontal="center"/>
    </xf>
    <xf numFmtId="0" fontId="0" fillId="0" borderId="66" xfId="0" applyBorder="1" applyAlignment="1">
      <alignment wrapText="1"/>
    </xf>
    <xf numFmtId="0" fontId="0" fillId="0" borderId="81" xfId="0" applyBorder="1" applyAlignment="1">
      <alignment wrapText="1"/>
    </xf>
    <xf numFmtId="49" fontId="25" fillId="0" borderId="13" xfId="0" applyNumberFormat="1" applyFont="1" applyBorder="1" applyAlignment="1">
      <alignment vertical="center" wrapText="1"/>
    </xf>
    <xf numFmtId="0" fontId="0" fillId="33" borderId="78" xfId="0" applyFill="1" applyBorder="1" applyAlignment="1">
      <alignment/>
    </xf>
    <xf numFmtId="0" fontId="51" fillId="33" borderId="13" xfId="0" applyFont="1" applyFill="1" applyBorder="1" applyAlignment="1">
      <alignment/>
    </xf>
    <xf numFmtId="0" fontId="12" fillId="33" borderId="78" xfId="45" applyFont="1" applyFill="1" applyBorder="1" applyAlignment="1">
      <alignment horizontal="center" vertical="center"/>
      <protection/>
    </xf>
    <xf numFmtId="0" fontId="12" fillId="33" borderId="12" xfId="45" applyFont="1" applyFill="1" applyBorder="1" applyAlignment="1">
      <alignment horizontal="left" wrapText="1"/>
      <protection/>
    </xf>
    <xf numFmtId="4" fontId="12" fillId="33" borderId="12" xfId="45" applyNumberFormat="1" applyFont="1" applyFill="1" applyBorder="1" applyAlignment="1">
      <alignment horizontal="right"/>
      <protection/>
    </xf>
    <xf numFmtId="0" fontId="12" fillId="33" borderId="55" xfId="45" applyFont="1" applyFill="1" applyBorder="1" applyAlignment="1">
      <alignment horizontal="center" vertical="center"/>
      <protection/>
    </xf>
    <xf numFmtId="0" fontId="12" fillId="33" borderId="10" xfId="45" applyFont="1" applyFill="1" applyBorder="1" applyAlignment="1">
      <alignment horizontal="left" wrapText="1"/>
      <protection/>
    </xf>
    <xf numFmtId="4" fontId="12" fillId="33" borderId="10" xfId="45" applyNumberFormat="1" applyFont="1" applyFill="1" applyBorder="1" applyAlignment="1">
      <alignment horizontal="right"/>
      <protection/>
    </xf>
    <xf numFmtId="0" fontId="88" fillId="33" borderId="55" xfId="0" applyNumberFormat="1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left" wrapText="1"/>
    </xf>
    <xf numFmtId="49" fontId="88" fillId="0" borderId="78" xfId="0" applyNumberFormat="1" applyFont="1" applyBorder="1" applyAlignment="1">
      <alignment horizontal="center" vertical="center"/>
    </xf>
    <xf numFmtId="0" fontId="88" fillId="0" borderId="10" xfId="0" applyFont="1" applyFill="1" applyBorder="1" applyAlignment="1">
      <alignment vertical="center" wrapText="1"/>
    </xf>
    <xf numFmtId="4" fontId="88" fillId="0" borderId="62" xfId="0" applyNumberFormat="1" applyFont="1" applyFill="1" applyBorder="1" applyAlignment="1">
      <alignment horizontal="right" vertical="center" wrapText="1"/>
    </xf>
    <xf numFmtId="0" fontId="88" fillId="0" borderId="10" xfId="0" applyFont="1" applyBorder="1" applyAlignment="1">
      <alignment horizontal="left"/>
    </xf>
    <xf numFmtId="0" fontId="12" fillId="33" borderId="55" xfId="0" applyNumberFormat="1" applyFont="1" applyFill="1" applyBorder="1" applyAlignment="1">
      <alignment horizontal="center" vertical="center"/>
    </xf>
    <xf numFmtId="0" fontId="88" fillId="0" borderId="78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wrapText="1"/>
    </xf>
    <xf numFmtId="4" fontId="88" fillId="0" borderId="12" xfId="0" applyNumberFormat="1" applyFont="1" applyFill="1" applyBorder="1" applyAlignment="1">
      <alignment horizontal="right"/>
    </xf>
    <xf numFmtId="0" fontId="0" fillId="13" borderId="10" xfId="0" applyFill="1" applyBorder="1" applyAlignment="1">
      <alignment/>
    </xf>
    <xf numFmtId="4" fontId="0" fillId="13" borderId="10" xfId="0" applyNumberFormat="1" applyFill="1" applyBorder="1" applyAlignment="1">
      <alignment/>
    </xf>
    <xf numFmtId="4" fontId="89" fillId="35" borderId="0" xfId="0" applyNumberFormat="1" applyFont="1" applyFill="1" applyBorder="1" applyAlignment="1">
      <alignment horizontal="right"/>
    </xf>
    <xf numFmtId="0" fontId="12" fillId="33" borderId="10" xfId="45" applyFont="1" applyFill="1" applyBorder="1" applyAlignment="1">
      <alignment horizontal="left" vertical="center" wrapText="1"/>
      <protection/>
    </xf>
    <xf numFmtId="4" fontId="12" fillId="33" borderId="10" xfId="45" applyNumberFormat="1" applyFont="1" applyFill="1" applyBorder="1" applyAlignment="1">
      <alignment horizontal="right" vertical="center"/>
      <protection/>
    </xf>
    <xf numFmtId="4" fontId="90" fillId="33" borderId="13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61" xfId="0" applyNumberFormat="1" applyBorder="1" applyAlignment="1">
      <alignment vertical="center"/>
    </xf>
    <xf numFmtId="3" fontId="1" fillId="40" borderId="42" xfId="0" applyNumberFormat="1" applyFont="1" applyFill="1" applyBorder="1" applyAlignment="1">
      <alignment/>
    </xf>
    <xf numFmtId="3" fontId="0" fillId="40" borderId="42" xfId="0" applyNumberFormat="1" applyFill="1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49" fontId="2" fillId="0" borderId="31" xfId="0" applyNumberFormat="1" applyFont="1" applyBorder="1" applyAlignment="1">
      <alignment wrapText="1"/>
    </xf>
    <xf numFmtId="0" fontId="0" fillId="10" borderId="35" xfId="0" applyFill="1" applyBorder="1" applyAlignment="1">
      <alignment vertical="center"/>
    </xf>
    <xf numFmtId="4" fontId="0" fillId="10" borderId="36" xfId="0" applyNumberFormat="1" applyFont="1" applyFill="1" applyBorder="1" applyAlignment="1">
      <alignment horizontal="right" vertical="center"/>
    </xf>
    <xf numFmtId="167" fontId="22" fillId="33" borderId="18" xfId="0" applyNumberFormat="1" applyFont="1" applyFill="1" applyBorder="1" applyAlignment="1">
      <alignment horizontal="right"/>
    </xf>
    <xf numFmtId="0" fontId="0" fillId="33" borderId="55" xfId="0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76" fillId="0" borderId="28" xfId="0" applyFont="1" applyBorder="1" applyAlignment="1">
      <alignment horizontal="center" wrapText="1"/>
    </xf>
    <xf numFmtId="0" fontId="81" fillId="0" borderId="0" xfId="0" applyFont="1" applyAlignment="1">
      <alignment horizontal="center" vertical="center"/>
    </xf>
    <xf numFmtId="0" fontId="82" fillId="19" borderId="29" xfId="0" applyFont="1" applyFill="1" applyBorder="1" applyAlignment="1">
      <alignment horizontal="center" vertical="center"/>
    </xf>
    <xf numFmtId="0" fontId="82" fillId="19" borderId="23" xfId="0" applyFont="1" applyFill="1" applyBorder="1" applyAlignment="1">
      <alignment horizontal="center" vertical="center"/>
    </xf>
    <xf numFmtId="0" fontId="82" fillId="19" borderId="30" xfId="0" applyFont="1" applyFill="1" applyBorder="1" applyAlignment="1">
      <alignment horizontal="center" vertical="center"/>
    </xf>
    <xf numFmtId="0" fontId="82" fillId="19" borderId="34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4" xfId="45"/>
    <cellStyle name="Normální 4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="85" zoomScaleNormal="85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9.25390625" style="29" customWidth="1"/>
    <col min="2" max="2" width="76.75390625" style="0" customWidth="1"/>
    <col min="3" max="3" width="18.875" style="0" customWidth="1"/>
    <col min="4" max="4" width="35.125" style="0" customWidth="1"/>
    <col min="5" max="5" width="22.375" style="0" customWidth="1"/>
    <col min="6" max="6" width="18.00390625" style="0" customWidth="1"/>
  </cols>
  <sheetData>
    <row r="1" spans="1:4" ht="23.25" customHeight="1">
      <c r="A1" s="392" t="s">
        <v>278</v>
      </c>
      <c r="B1" s="392"/>
      <c r="C1" s="392"/>
      <c r="D1" s="392"/>
    </row>
    <row r="2" spans="1:4" ht="18.75" customHeight="1">
      <c r="A2" s="47" t="s">
        <v>64</v>
      </c>
      <c r="B2" s="47"/>
      <c r="C2" s="47"/>
      <c r="D2" s="48" t="s">
        <v>268</v>
      </c>
    </row>
    <row r="3" spans="1:4" ht="15" customHeight="1" thickBot="1">
      <c r="A3" s="49"/>
      <c r="B3" s="50"/>
      <c r="C3" s="51"/>
      <c r="D3" s="52"/>
    </row>
    <row r="4" spans="1:4" ht="15" customHeight="1" thickBot="1">
      <c r="A4" s="53" t="s">
        <v>12</v>
      </c>
      <c r="B4" s="54"/>
      <c r="C4" s="55" t="s">
        <v>13</v>
      </c>
      <c r="D4" s="56" t="s">
        <v>14</v>
      </c>
    </row>
    <row r="5" spans="1:4" ht="15" customHeight="1" thickBot="1">
      <c r="A5" s="375" t="s">
        <v>63</v>
      </c>
      <c r="B5" s="376"/>
      <c r="C5" s="57">
        <f>SUM(C6:C22)</f>
        <v>139666593</v>
      </c>
      <c r="D5" s="126" t="s">
        <v>72</v>
      </c>
    </row>
    <row r="6" spans="1:4" ht="15" customHeight="1">
      <c r="A6" s="58"/>
      <c r="B6" s="84" t="s">
        <v>65</v>
      </c>
      <c r="C6" s="59"/>
      <c r="D6" s="60" t="s">
        <v>52</v>
      </c>
    </row>
    <row r="7" spans="1:4" ht="15" customHeight="1">
      <c r="A7" s="58"/>
      <c r="B7" s="1" t="s">
        <v>36</v>
      </c>
      <c r="C7" s="14">
        <v>12941355</v>
      </c>
      <c r="D7" s="61"/>
    </row>
    <row r="8" spans="1:4" ht="15" customHeight="1">
      <c r="A8" s="58"/>
      <c r="B8" s="1" t="s">
        <v>37</v>
      </c>
      <c r="C8" s="10">
        <v>18444255</v>
      </c>
      <c r="D8" s="61"/>
    </row>
    <row r="9" spans="1:4" ht="15" customHeight="1">
      <c r="A9" s="58"/>
      <c r="B9" s="2" t="s">
        <v>38</v>
      </c>
      <c r="C9" s="11">
        <v>574863</v>
      </c>
      <c r="D9" s="83"/>
    </row>
    <row r="10" spans="1:4" ht="15" customHeight="1">
      <c r="A10" s="58"/>
      <c r="B10" s="2" t="s">
        <v>39</v>
      </c>
      <c r="C10" s="11">
        <v>16072160</v>
      </c>
      <c r="D10" s="83"/>
    </row>
    <row r="11" spans="1:4" ht="15" customHeight="1">
      <c r="A11" s="58"/>
      <c r="B11" s="2" t="s">
        <v>53</v>
      </c>
      <c r="C11" s="11">
        <v>533540</v>
      </c>
      <c r="D11" s="83"/>
    </row>
    <row r="12" spans="1:4" ht="15" customHeight="1">
      <c r="A12" s="58"/>
      <c r="B12" s="2" t="s">
        <v>54</v>
      </c>
      <c r="C12" s="11">
        <v>73587</v>
      </c>
      <c r="D12" s="83"/>
    </row>
    <row r="13" spans="1:4" ht="15" customHeight="1">
      <c r="A13" s="58"/>
      <c r="B13" s="2" t="s">
        <v>40</v>
      </c>
      <c r="C13" s="11">
        <v>1232129</v>
      </c>
      <c r="D13" s="83"/>
    </row>
    <row r="14" spans="1:4" ht="15" customHeight="1">
      <c r="A14" s="58"/>
      <c r="B14" s="1" t="s">
        <v>41</v>
      </c>
      <c r="C14" s="10">
        <v>459818</v>
      </c>
      <c r="D14" s="61"/>
    </row>
    <row r="15" spans="1:4" ht="15" customHeight="1">
      <c r="A15" s="58"/>
      <c r="B15" s="1" t="s">
        <v>56</v>
      </c>
      <c r="C15" s="127">
        <v>138461</v>
      </c>
      <c r="D15" s="128"/>
    </row>
    <row r="16" spans="1:4" ht="15" customHeight="1">
      <c r="A16" s="58"/>
      <c r="B16" s="173" t="s">
        <v>67</v>
      </c>
      <c r="C16" s="127">
        <v>3974032</v>
      </c>
      <c r="D16" s="174"/>
    </row>
    <row r="17" spans="1:4" ht="15" customHeight="1">
      <c r="A17" s="58"/>
      <c r="B17" s="173" t="s">
        <v>68</v>
      </c>
      <c r="C17" s="127">
        <v>65077728</v>
      </c>
      <c r="D17" s="174"/>
    </row>
    <row r="18" spans="1:4" ht="15" customHeight="1" thickBot="1">
      <c r="A18" s="58"/>
      <c r="B18" s="173" t="s">
        <v>69</v>
      </c>
      <c r="C18" s="127">
        <v>20596665</v>
      </c>
      <c r="D18" s="174"/>
    </row>
    <row r="19" spans="1:5" ht="24" customHeight="1">
      <c r="A19" s="58"/>
      <c r="B19" s="370" t="s">
        <v>70</v>
      </c>
      <c r="C19" s="371">
        <v>2000000</v>
      </c>
      <c r="D19" s="369" t="s">
        <v>71</v>
      </c>
      <c r="E19" s="117"/>
    </row>
    <row r="20" spans="1:4" ht="15" customHeight="1">
      <c r="A20" s="58"/>
      <c r="B20" s="2" t="s">
        <v>62</v>
      </c>
      <c r="C20" s="11">
        <v>82000000</v>
      </c>
      <c r="D20" s="83"/>
    </row>
    <row r="21" spans="1:5" ht="15" customHeight="1">
      <c r="A21" s="58"/>
      <c r="B21" s="2"/>
      <c r="C21" s="11"/>
      <c r="D21" s="83"/>
      <c r="E21" s="3"/>
    </row>
    <row r="22" spans="1:5" ht="27.75" customHeight="1" thickBot="1">
      <c r="A22" s="76"/>
      <c r="B22" s="118" t="s">
        <v>83</v>
      </c>
      <c r="C22" s="140">
        <v>-84452000</v>
      </c>
      <c r="D22" s="148" t="s">
        <v>66</v>
      </c>
      <c r="E22" s="12"/>
    </row>
    <row r="23" spans="1:4" ht="15" customHeight="1" thickBot="1">
      <c r="A23" s="53" t="s">
        <v>15</v>
      </c>
      <c r="B23" s="62"/>
      <c r="C23" s="63">
        <f>SUM(C24:C30)</f>
        <v>0</v>
      </c>
      <c r="D23" s="64"/>
    </row>
    <row r="24" spans="1:4" ht="15" customHeight="1">
      <c r="A24" s="58"/>
      <c r="B24" s="4" t="s">
        <v>16</v>
      </c>
      <c r="C24" s="59">
        <v>0</v>
      </c>
      <c r="D24" s="60"/>
    </row>
    <row r="25" spans="1:4" ht="15" customHeight="1">
      <c r="A25" s="58"/>
      <c r="B25" s="1" t="s">
        <v>17</v>
      </c>
      <c r="C25" s="10">
        <v>0</v>
      </c>
      <c r="D25" s="6"/>
    </row>
    <row r="26" spans="1:4" ht="15" customHeight="1">
      <c r="A26" s="58"/>
      <c r="B26" s="1" t="s">
        <v>18</v>
      </c>
      <c r="C26" s="10">
        <v>0</v>
      </c>
      <c r="D26" s="65"/>
    </row>
    <row r="27" spans="1:4" ht="15" customHeight="1">
      <c r="A27" s="58"/>
      <c r="B27" s="1" t="s">
        <v>19</v>
      </c>
      <c r="C27" s="10">
        <v>0</v>
      </c>
      <c r="D27" s="6"/>
    </row>
    <row r="28" spans="1:4" ht="15" customHeight="1">
      <c r="A28" s="58"/>
      <c r="B28" s="1" t="s">
        <v>20</v>
      </c>
      <c r="C28" s="10">
        <v>0</v>
      </c>
      <c r="D28" s="79"/>
    </row>
    <row r="29" spans="1:4" ht="15" customHeight="1">
      <c r="A29" s="58"/>
      <c r="B29" s="1" t="s">
        <v>21</v>
      </c>
      <c r="C29" s="19">
        <v>0</v>
      </c>
      <c r="D29" s="6"/>
    </row>
    <row r="30" spans="1:4" ht="15" customHeight="1" thickBot="1">
      <c r="A30" s="58"/>
      <c r="B30" s="1" t="s">
        <v>22</v>
      </c>
      <c r="C30" s="10">
        <v>0</v>
      </c>
      <c r="D30" s="6"/>
    </row>
    <row r="31" spans="1:4" ht="15" customHeight="1" thickBot="1">
      <c r="A31" s="53" t="s">
        <v>23</v>
      </c>
      <c r="B31" s="66"/>
      <c r="C31" s="63">
        <f>SUM(C32:C39)</f>
        <v>0</v>
      </c>
      <c r="D31" s="67"/>
    </row>
    <row r="32" spans="1:4" ht="15" customHeight="1">
      <c r="A32" s="58"/>
      <c r="B32" s="4" t="s">
        <v>84</v>
      </c>
      <c r="C32" s="147"/>
      <c r="D32" s="103"/>
    </row>
    <row r="33" spans="1:4" ht="15" customHeight="1">
      <c r="A33" s="58"/>
      <c r="B33" s="1" t="s">
        <v>85</v>
      </c>
      <c r="C33" s="131"/>
      <c r="D33" s="6"/>
    </row>
    <row r="34" spans="1:4" ht="15" customHeight="1">
      <c r="A34" s="58"/>
      <c r="B34" s="1" t="s">
        <v>46</v>
      </c>
      <c r="C34" s="102"/>
      <c r="D34" s="6"/>
    </row>
    <row r="35" spans="1:4" ht="15" customHeight="1">
      <c r="A35" s="58"/>
      <c r="B35" s="1" t="s">
        <v>24</v>
      </c>
      <c r="C35" s="10"/>
      <c r="D35" s="6"/>
    </row>
    <row r="36" spans="1:4" ht="15" customHeight="1">
      <c r="A36" s="58"/>
      <c r="B36" s="1" t="s">
        <v>34</v>
      </c>
      <c r="C36" s="10"/>
      <c r="D36" s="6"/>
    </row>
    <row r="37" spans="1:4" ht="15" customHeight="1">
      <c r="A37" s="58"/>
      <c r="B37" s="1" t="s">
        <v>25</v>
      </c>
      <c r="C37" s="10"/>
      <c r="D37" s="6"/>
    </row>
    <row r="38" spans="1:4" ht="15" customHeight="1">
      <c r="A38" s="58"/>
      <c r="B38" s="1" t="s">
        <v>61</v>
      </c>
      <c r="C38" s="102"/>
      <c r="D38" s="6"/>
    </row>
    <row r="39" spans="1:4" ht="15" customHeight="1" thickBot="1">
      <c r="A39" s="58"/>
      <c r="B39" s="2"/>
      <c r="C39" s="11"/>
      <c r="D39" s="7"/>
    </row>
    <row r="40" spans="1:4" ht="15" customHeight="1" thickBot="1">
      <c r="A40" s="53" t="s">
        <v>26</v>
      </c>
      <c r="B40" s="62"/>
      <c r="C40" s="68">
        <f>SUM(C5+C23-C31)</f>
        <v>139666593</v>
      </c>
      <c r="D40" s="64"/>
    </row>
    <row r="41" spans="1:4" ht="15" customHeight="1" thickBot="1">
      <c r="A41" s="58"/>
      <c r="B41" s="3"/>
      <c r="C41" s="12"/>
      <c r="D41" s="69"/>
    </row>
    <row r="42" spans="1:4" ht="15" customHeight="1" thickBot="1">
      <c r="A42" s="53" t="s">
        <v>50</v>
      </c>
      <c r="B42" s="66"/>
      <c r="C42" s="63">
        <f>SUM(C43:C48)</f>
        <v>25402514.77</v>
      </c>
      <c r="D42" s="67"/>
    </row>
    <row r="43" spans="1:5" ht="15" customHeight="1">
      <c r="A43" s="110"/>
      <c r="B43" s="112" t="s">
        <v>48</v>
      </c>
      <c r="C43" s="113">
        <v>1538864.71</v>
      </c>
      <c r="D43" s="69" t="s">
        <v>73</v>
      </c>
      <c r="E43" s="384"/>
    </row>
    <row r="44" spans="1:5" ht="15" customHeight="1" thickBot="1">
      <c r="A44" s="110"/>
      <c r="B44" s="114" t="s">
        <v>49</v>
      </c>
      <c r="C44" s="115">
        <v>5905711.02</v>
      </c>
      <c r="D44" s="69" t="s">
        <v>74</v>
      </c>
      <c r="E44" s="385"/>
    </row>
    <row r="45" spans="1:4" ht="15" customHeight="1">
      <c r="A45" s="58"/>
      <c r="B45" s="4" t="s">
        <v>27</v>
      </c>
      <c r="C45" s="70">
        <v>190789.48</v>
      </c>
      <c r="D45" s="60"/>
    </row>
    <row r="46" spans="1:4" ht="15" customHeight="1">
      <c r="A46" s="58"/>
      <c r="B46" s="1" t="s">
        <v>28</v>
      </c>
      <c r="C46" s="19">
        <v>29452.84</v>
      </c>
      <c r="D46" s="6"/>
    </row>
    <row r="47" spans="1:4" ht="15" customHeight="1">
      <c r="A47" s="58"/>
      <c r="B47" s="2" t="s">
        <v>57</v>
      </c>
      <c r="C47" s="71">
        <v>12112448.24</v>
      </c>
      <c r="D47" s="7"/>
    </row>
    <row r="48" spans="1:4" ht="15" customHeight="1">
      <c r="A48" s="58"/>
      <c r="B48" s="2" t="s">
        <v>58</v>
      </c>
      <c r="C48" s="71">
        <v>5625248.48</v>
      </c>
      <c r="D48" s="7"/>
    </row>
    <row r="49" spans="1:4" ht="15" customHeight="1" thickBot="1">
      <c r="A49" s="58"/>
      <c r="B49" s="72" t="s">
        <v>59</v>
      </c>
      <c r="C49" s="73">
        <v>1561087.93</v>
      </c>
      <c r="D49" s="74"/>
    </row>
    <row r="50" spans="1:4" ht="15" customHeight="1" thickBot="1">
      <c r="A50" s="53" t="s">
        <v>29</v>
      </c>
      <c r="B50" s="66"/>
      <c r="C50" s="68">
        <f>SUM(C51:C52)</f>
        <v>73530144</v>
      </c>
      <c r="D50" s="67"/>
    </row>
    <row r="51" spans="1:4" ht="15" customHeight="1">
      <c r="A51" s="58"/>
      <c r="B51" s="1" t="s">
        <v>86</v>
      </c>
      <c r="C51" s="19">
        <v>55066680</v>
      </c>
      <c r="D51" s="6" t="s">
        <v>75</v>
      </c>
    </row>
    <row r="52" spans="1:4" ht="15" customHeight="1">
      <c r="A52" s="58"/>
      <c r="B52" s="1" t="s">
        <v>44</v>
      </c>
      <c r="C52" s="10">
        <v>18463464</v>
      </c>
      <c r="D52" s="6" t="s">
        <v>75</v>
      </c>
    </row>
    <row r="53" spans="1:4" ht="15" customHeight="1" thickBot="1">
      <c r="A53" s="58"/>
      <c r="B53" s="2"/>
      <c r="C53" s="11"/>
      <c r="D53" s="7"/>
    </row>
    <row r="54" spans="1:4" ht="15" customHeight="1" thickBot="1">
      <c r="A54" s="75" t="s">
        <v>30</v>
      </c>
      <c r="B54" s="66"/>
      <c r="C54" s="63">
        <f>SUM(C55:C56)</f>
        <v>0</v>
      </c>
      <c r="D54" s="67"/>
    </row>
    <row r="55" spans="1:4" ht="15" customHeight="1">
      <c r="A55" s="155"/>
      <c r="B55" s="156" t="s">
        <v>31</v>
      </c>
      <c r="C55" s="157">
        <v>0</v>
      </c>
      <c r="D55" s="158"/>
    </row>
    <row r="56" spans="1:4" ht="13.5" customHeight="1" thickBot="1">
      <c r="A56" s="76"/>
      <c r="B56" s="77" t="s">
        <v>32</v>
      </c>
      <c r="C56" s="78">
        <v>0</v>
      </c>
      <c r="D56" s="74"/>
    </row>
    <row r="57" spans="1:5" ht="13.5" customHeight="1">
      <c r="A57" s="116"/>
      <c r="B57" s="3"/>
      <c r="C57" s="12"/>
      <c r="D57" s="154"/>
      <c r="E57" s="3"/>
    </row>
    <row r="58" spans="1:5" ht="13.5" customHeight="1">
      <c r="A58" s="116"/>
      <c r="B58" s="3"/>
      <c r="C58" s="12"/>
      <c r="D58" s="154"/>
      <c r="E58" s="3"/>
    </row>
    <row r="59" spans="1:5" ht="13.5" customHeight="1">
      <c r="A59" s="116"/>
      <c r="B59" s="3"/>
      <c r="C59" s="12"/>
      <c r="D59" s="154"/>
      <c r="E59" s="3"/>
    </row>
    <row r="60" spans="1:5" ht="13.5" customHeight="1">
      <c r="A60" s="116"/>
      <c r="B60" s="3"/>
      <c r="C60" s="12"/>
      <c r="D60" s="154"/>
      <c r="E60" s="3"/>
    </row>
    <row r="61" ht="13.5" thickBot="1">
      <c r="D61" s="36"/>
    </row>
    <row r="62" spans="1:4" ht="13.5" thickBot="1">
      <c r="A62" s="377" t="s">
        <v>33</v>
      </c>
      <c r="B62" s="378"/>
      <c r="C62" s="94">
        <f>C40</f>
        <v>139666593</v>
      </c>
      <c r="D62" s="153" t="s">
        <v>0</v>
      </c>
    </row>
    <row r="63" spans="1:4" ht="22.5" customHeight="1">
      <c r="A63" s="149" t="s">
        <v>10</v>
      </c>
      <c r="B63" s="150" t="s">
        <v>76</v>
      </c>
      <c r="C63" s="151"/>
      <c r="D63" s="152"/>
    </row>
    <row r="64" spans="1:4" ht="16.5" customHeight="1">
      <c r="A64" s="30" t="s">
        <v>42</v>
      </c>
      <c r="B64" s="95" t="s">
        <v>6</v>
      </c>
      <c r="C64" s="96"/>
      <c r="D64" s="6" t="s">
        <v>247</v>
      </c>
    </row>
    <row r="65" spans="1:4" ht="16.5" customHeight="1">
      <c r="A65" s="31" t="s">
        <v>204</v>
      </c>
      <c r="B65" s="90" t="s">
        <v>112</v>
      </c>
      <c r="C65" s="108">
        <v>20000</v>
      </c>
      <c r="D65" s="317" t="s">
        <v>209</v>
      </c>
    </row>
    <row r="66" spans="1:4" ht="16.5" customHeight="1">
      <c r="A66" s="31" t="s">
        <v>205</v>
      </c>
      <c r="B66" s="90" t="s">
        <v>206</v>
      </c>
      <c r="C66" s="108">
        <v>150000</v>
      </c>
      <c r="D66" s="317" t="s">
        <v>210</v>
      </c>
    </row>
    <row r="67" spans="1:4" ht="16.5" customHeight="1">
      <c r="A67" s="31" t="s">
        <v>207</v>
      </c>
      <c r="B67" s="90" t="s">
        <v>208</v>
      </c>
      <c r="C67" s="108">
        <v>400000</v>
      </c>
      <c r="D67" s="317" t="s">
        <v>117</v>
      </c>
    </row>
    <row r="68" spans="1:4" ht="16.5" customHeight="1">
      <c r="A68" s="31" t="s">
        <v>211</v>
      </c>
      <c r="B68" s="90" t="s">
        <v>118</v>
      </c>
      <c r="C68" s="108">
        <v>150000</v>
      </c>
      <c r="D68" s="317" t="s">
        <v>119</v>
      </c>
    </row>
    <row r="69" spans="1:4" ht="16.5" customHeight="1">
      <c r="A69" s="31" t="s">
        <v>212</v>
      </c>
      <c r="B69" s="90" t="s">
        <v>213</v>
      </c>
      <c r="C69" s="108">
        <v>140000</v>
      </c>
      <c r="D69" s="317" t="s">
        <v>121</v>
      </c>
    </row>
    <row r="70" spans="1:4" ht="16.5" customHeight="1">
      <c r="A70" s="31" t="s">
        <v>214</v>
      </c>
      <c r="B70" s="90" t="s">
        <v>215</v>
      </c>
      <c r="C70" s="108">
        <v>270000</v>
      </c>
      <c r="D70" s="317"/>
    </row>
    <row r="71" spans="1:4" ht="16.5" customHeight="1">
      <c r="A71" s="31" t="s">
        <v>216</v>
      </c>
      <c r="B71" s="44" t="s">
        <v>123</v>
      </c>
      <c r="C71" s="14">
        <v>6000</v>
      </c>
      <c r="D71" s="317"/>
    </row>
    <row r="72" spans="1:4" ht="17.25" customHeight="1">
      <c r="A72" s="31"/>
      <c r="B72" s="23" t="s">
        <v>9</v>
      </c>
      <c r="C72" s="97">
        <f>SUM(C65:C71)</f>
        <v>1136000</v>
      </c>
      <c r="D72" s="6"/>
    </row>
    <row r="73" spans="1:4" ht="12.75">
      <c r="A73" s="31"/>
      <c r="B73" s="1"/>
      <c r="C73" s="10"/>
      <c r="D73" s="20"/>
    </row>
    <row r="74" spans="1:4" ht="12.75">
      <c r="A74" s="30" t="s">
        <v>42</v>
      </c>
      <c r="B74" s="95" t="s">
        <v>7</v>
      </c>
      <c r="C74" s="96"/>
      <c r="D74" s="20" t="s">
        <v>248</v>
      </c>
    </row>
    <row r="75" spans="1:4" ht="14.25" customHeight="1">
      <c r="A75" s="328">
        <v>6171</v>
      </c>
      <c r="B75" s="329" t="s">
        <v>230</v>
      </c>
      <c r="C75" s="10">
        <v>328545</v>
      </c>
      <c r="D75" s="195" t="s">
        <v>231</v>
      </c>
    </row>
    <row r="76" spans="1:4" ht="15.75" customHeight="1">
      <c r="A76" s="209">
        <v>3639</v>
      </c>
      <c r="B76" s="324" t="s">
        <v>232</v>
      </c>
      <c r="C76" s="326">
        <v>386710</v>
      </c>
      <c r="D76" s="323" t="s">
        <v>231</v>
      </c>
    </row>
    <row r="77" spans="1:4" ht="12.75">
      <c r="A77" s="30"/>
      <c r="B77" s="80"/>
      <c r="C77" s="10"/>
      <c r="D77" s="119"/>
    </row>
    <row r="78" spans="1:4" ht="12.75">
      <c r="A78" s="31"/>
      <c r="B78" s="80" t="s">
        <v>9</v>
      </c>
      <c r="C78" s="97">
        <f>SUM(C75:C77)</f>
        <v>715255</v>
      </c>
      <c r="D78" s="6"/>
    </row>
    <row r="79" spans="1:4" ht="12.75">
      <c r="A79" s="31"/>
      <c r="B79" s="80"/>
      <c r="C79" s="120"/>
      <c r="D79" s="6"/>
    </row>
    <row r="80" spans="1:4" ht="12.75">
      <c r="A80" s="111" t="s">
        <v>42</v>
      </c>
      <c r="B80" s="122" t="s">
        <v>45</v>
      </c>
      <c r="C80" s="121"/>
      <c r="D80" s="6"/>
    </row>
    <row r="81" spans="1:4" ht="17.25" customHeight="1">
      <c r="A81" s="111" t="s">
        <v>160</v>
      </c>
      <c r="B81" s="318" t="s">
        <v>217</v>
      </c>
      <c r="C81" s="129">
        <v>474526</v>
      </c>
      <c r="D81" s="6" t="s">
        <v>218</v>
      </c>
    </row>
    <row r="82" spans="1:4" ht="12.75">
      <c r="A82" s="111"/>
      <c r="B82" s="81"/>
      <c r="C82" s="129"/>
      <c r="D82" s="6"/>
    </row>
    <row r="83" spans="1:4" ht="12.75">
      <c r="A83" s="31"/>
      <c r="B83" s="80" t="s">
        <v>9</v>
      </c>
      <c r="C83" s="97">
        <f>SUM(C81:C82)</f>
        <v>474526</v>
      </c>
      <c r="D83" s="6"/>
    </row>
    <row r="84" spans="1:4" ht="12.75">
      <c r="A84" s="31"/>
      <c r="B84" s="80"/>
      <c r="C84" s="120"/>
      <c r="D84" s="6"/>
    </row>
    <row r="85" spans="1:4" ht="13.5" thickBot="1">
      <c r="A85" s="111" t="s">
        <v>42</v>
      </c>
      <c r="B85" s="95" t="s">
        <v>47</v>
      </c>
      <c r="C85" s="97"/>
      <c r="D85" s="6" t="s">
        <v>249</v>
      </c>
    </row>
    <row r="86" spans="1:4" ht="18" customHeight="1" thickTop="1">
      <c r="A86" s="220">
        <v>2141</v>
      </c>
      <c r="B86" s="221" t="s">
        <v>126</v>
      </c>
      <c r="C86" s="222">
        <v>85000</v>
      </c>
      <c r="D86" s="223" t="s">
        <v>127</v>
      </c>
    </row>
    <row r="87" spans="1:4" ht="25.5" customHeight="1">
      <c r="A87" s="362">
        <v>3113</v>
      </c>
      <c r="B87" s="363" t="s">
        <v>128</v>
      </c>
      <c r="C87" s="364">
        <v>120000</v>
      </c>
      <c r="D87" s="323" t="s">
        <v>129</v>
      </c>
    </row>
    <row r="88" spans="1:4" ht="15.75" customHeight="1">
      <c r="A88" s="224">
        <v>2141</v>
      </c>
      <c r="B88" s="225" t="s">
        <v>130</v>
      </c>
      <c r="C88" s="226">
        <v>235355</v>
      </c>
      <c r="D88" s="227" t="s">
        <v>131</v>
      </c>
    </row>
    <row r="89" spans="1:4" ht="15.75" customHeight="1">
      <c r="A89" s="373">
        <v>3419</v>
      </c>
      <c r="B89" s="374" t="s">
        <v>272</v>
      </c>
      <c r="C89" s="226">
        <v>66322</v>
      </c>
      <c r="D89" s="227"/>
    </row>
    <row r="90" spans="1:4" ht="12.75">
      <c r="A90" s="30"/>
      <c r="B90" s="144"/>
      <c r="C90" s="14"/>
      <c r="D90" s="143"/>
    </row>
    <row r="91" spans="1:4" ht="12.75">
      <c r="A91" s="31"/>
      <c r="B91" s="80" t="s">
        <v>9</v>
      </c>
      <c r="C91" s="97">
        <f>SUM(C86:C90)</f>
        <v>506677</v>
      </c>
      <c r="D91" s="6"/>
    </row>
    <row r="92" spans="1:4" ht="12.75">
      <c r="A92" s="31"/>
      <c r="B92" s="80"/>
      <c r="C92" s="14"/>
      <c r="D92" s="6"/>
    </row>
    <row r="93" spans="1:4" s="87" customFormat="1" ht="12.75">
      <c r="A93" s="85" t="s">
        <v>42</v>
      </c>
      <c r="B93" s="95" t="s">
        <v>60</v>
      </c>
      <c r="C93" s="101"/>
      <c r="D93" s="86" t="s">
        <v>224</v>
      </c>
    </row>
    <row r="94" spans="1:4" ht="12.75">
      <c r="A94" s="111" t="s">
        <v>219</v>
      </c>
      <c r="B94" s="90" t="s">
        <v>220</v>
      </c>
      <c r="C94" s="131">
        <v>128000</v>
      </c>
      <c r="D94" s="319" t="s">
        <v>221</v>
      </c>
    </row>
    <row r="95" spans="1:4" ht="12.75">
      <c r="A95" s="111" t="s">
        <v>152</v>
      </c>
      <c r="B95" s="90" t="s">
        <v>222</v>
      </c>
      <c r="C95" s="108">
        <v>242000</v>
      </c>
      <c r="D95" s="320" t="s">
        <v>223</v>
      </c>
    </row>
    <row r="96" spans="1:4" ht="12.75">
      <c r="A96" s="123" t="s">
        <v>155</v>
      </c>
      <c r="B96" s="90" t="s">
        <v>225</v>
      </c>
      <c r="C96" s="108">
        <v>72000</v>
      </c>
      <c r="D96" s="320" t="s">
        <v>226</v>
      </c>
    </row>
    <row r="97" spans="1:4" ht="12.75">
      <c r="A97" s="111" t="s">
        <v>160</v>
      </c>
      <c r="B97" s="124" t="s">
        <v>227</v>
      </c>
      <c r="C97" s="125">
        <v>2000000</v>
      </c>
      <c r="D97" s="320" t="s">
        <v>228</v>
      </c>
    </row>
    <row r="98" spans="1:4" ht="12.75">
      <c r="A98" s="111"/>
      <c r="B98" s="124"/>
      <c r="C98" s="125"/>
      <c r="D98" s="17"/>
    </row>
    <row r="99" spans="1:4" ht="12.75">
      <c r="A99" s="31"/>
      <c r="B99" s="80" t="s">
        <v>9</v>
      </c>
      <c r="C99" s="97">
        <f>SUM(C94:C98)</f>
        <v>2442000</v>
      </c>
      <c r="D99" s="6"/>
    </row>
    <row r="100" spans="1:4" ht="12.75">
      <c r="A100" s="31"/>
      <c r="B100" s="80"/>
      <c r="C100" s="107"/>
      <c r="D100" s="6"/>
    </row>
    <row r="101" spans="1:4" ht="12.75">
      <c r="A101" s="30" t="s">
        <v>42</v>
      </c>
      <c r="B101" s="95" t="s">
        <v>1</v>
      </c>
      <c r="C101" s="96"/>
      <c r="D101" s="6"/>
    </row>
    <row r="102" spans="1:4" ht="16.5" customHeight="1">
      <c r="A102" s="31" t="s">
        <v>43</v>
      </c>
      <c r="B102" s="44" t="s">
        <v>246</v>
      </c>
      <c r="C102" s="105">
        <v>7000000</v>
      </c>
      <c r="D102" s="106" t="s">
        <v>263</v>
      </c>
    </row>
    <row r="103" spans="1:4" ht="12.75" customHeight="1">
      <c r="A103" s="31" t="s">
        <v>43</v>
      </c>
      <c r="B103" s="21" t="s">
        <v>2</v>
      </c>
      <c r="C103" s="19">
        <v>15394000</v>
      </c>
      <c r="D103" s="104"/>
    </row>
    <row r="104" spans="1:4" ht="16.5" customHeight="1">
      <c r="A104" s="31" t="s">
        <v>43</v>
      </c>
      <c r="B104" s="21" t="s">
        <v>3</v>
      </c>
      <c r="C104" s="19">
        <v>19509000</v>
      </c>
      <c r="D104" s="380" t="s">
        <v>269</v>
      </c>
    </row>
    <row r="105" spans="1:4" ht="12.75">
      <c r="A105" s="31" t="s">
        <v>43</v>
      </c>
      <c r="B105" s="21" t="s">
        <v>4</v>
      </c>
      <c r="C105" s="19">
        <v>21253000</v>
      </c>
      <c r="D105" s="380"/>
    </row>
    <row r="106" spans="1:4" ht="12.75">
      <c r="A106" s="31" t="s">
        <v>43</v>
      </c>
      <c r="B106" s="21" t="s">
        <v>5</v>
      </c>
      <c r="C106" s="19">
        <v>13162000</v>
      </c>
      <c r="D106" s="381"/>
    </row>
    <row r="107" spans="1:4" ht="12.75">
      <c r="A107" s="32"/>
      <c r="B107" s="26" t="s">
        <v>9</v>
      </c>
      <c r="C107" s="109">
        <f>SUM(C102:C106)</f>
        <v>76318000</v>
      </c>
      <c r="D107" s="7"/>
    </row>
    <row r="108" spans="1:4" ht="14.25" customHeight="1">
      <c r="A108" s="32"/>
      <c r="B108" s="25"/>
      <c r="C108" s="11"/>
      <c r="D108" s="7"/>
    </row>
    <row r="109" spans="1:4" ht="15.75" thickBot="1">
      <c r="A109" s="33"/>
      <c r="B109" s="27" t="s">
        <v>77</v>
      </c>
      <c r="C109" s="28">
        <f>SUM(C72+C78+C83+C91+C99+C107)</f>
        <v>81592458</v>
      </c>
      <c r="D109" s="15"/>
    </row>
    <row r="110" spans="1:4" ht="12.75">
      <c r="A110" s="31"/>
      <c r="B110" s="4"/>
      <c r="C110" s="22"/>
      <c r="D110" s="16"/>
    </row>
    <row r="111" spans="1:4" ht="12.75">
      <c r="A111" s="34"/>
      <c r="B111" s="88" t="s">
        <v>250</v>
      </c>
      <c r="C111" s="89">
        <f>SUM(C62-C109)</f>
        <v>58074135</v>
      </c>
      <c r="D111" s="17"/>
    </row>
    <row r="112" spans="1:4" ht="12.75">
      <c r="A112" s="34"/>
      <c r="B112" s="8"/>
      <c r="C112" s="38"/>
      <c r="D112" s="17"/>
    </row>
    <row r="113" spans="1:4" ht="12.75">
      <c r="A113" s="30" t="s">
        <v>42</v>
      </c>
      <c r="B113" s="98" t="s">
        <v>1</v>
      </c>
      <c r="C113" s="14"/>
      <c r="D113" s="17"/>
    </row>
    <row r="114" spans="1:4" ht="12.75">
      <c r="A114" s="31" t="s">
        <v>43</v>
      </c>
      <c r="B114" s="21" t="s">
        <v>251</v>
      </c>
      <c r="C114" s="19">
        <v>-11976000</v>
      </c>
      <c r="D114" s="379" t="s">
        <v>270</v>
      </c>
    </row>
    <row r="115" spans="1:4" ht="12.75">
      <c r="A115" s="31" t="s">
        <v>43</v>
      </c>
      <c r="B115" s="21" t="s">
        <v>252</v>
      </c>
      <c r="C115" s="19">
        <v>2946000</v>
      </c>
      <c r="D115" s="380"/>
    </row>
    <row r="116" spans="1:4" ht="12.75">
      <c r="A116" s="31" t="s">
        <v>43</v>
      </c>
      <c r="B116" s="21" t="s">
        <v>253</v>
      </c>
      <c r="C116" s="19">
        <v>1845000</v>
      </c>
      <c r="D116" s="380"/>
    </row>
    <row r="117" spans="1:4" ht="13.5" thickBot="1">
      <c r="A117" s="31" t="s">
        <v>43</v>
      </c>
      <c r="B117" s="21" t="s">
        <v>254</v>
      </c>
      <c r="C117" s="19">
        <v>-235000</v>
      </c>
      <c r="D117" s="381"/>
    </row>
    <row r="118" spans="1:5" ht="35.25" customHeight="1">
      <c r="A118" s="30"/>
      <c r="B118" s="23"/>
      <c r="C118" s="24"/>
      <c r="D118" s="17"/>
      <c r="E118" s="391" t="s">
        <v>277</v>
      </c>
    </row>
    <row r="119" spans="1:5" ht="23.25" customHeight="1">
      <c r="A119" s="35" t="s">
        <v>11</v>
      </c>
      <c r="B119" s="45" t="s">
        <v>78</v>
      </c>
      <c r="C119" s="46">
        <f>SUM(C111-C114-C115-C116-C117)</f>
        <v>65494135</v>
      </c>
      <c r="D119" s="17"/>
      <c r="E119" s="382" t="s">
        <v>51</v>
      </c>
    </row>
    <row r="120" spans="1:5" ht="19.5" customHeight="1" thickBot="1">
      <c r="A120" s="34"/>
      <c r="B120" s="13" t="s">
        <v>79</v>
      </c>
      <c r="C120" s="10"/>
      <c r="D120" s="17"/>
      <c r="E120" s="383"/>
    </row>
    <row r="121" spans="1:5" ht="15" customHeight="1">
      <c r="A121" s="42"/>
      <c r="B121" s="21"/>
      <c r="C121" s="19"/>
      <c r="D121" s="20"/>
      <c r="E121" s="132"/>
    </row>
    <row r="122" spans="1:5" ht="15" customHeight="1">
      <c r="A122" s="42" t="s">
        <v>42</v>
      </c>
      <c r="B122" s="98" t="s">
        <v>7</v>
      </c>
      <c r="C122" s="99"/>
      <c r="D122" s="159" t="s">
        <v>255</v>
      </c>
      <c r="E122" s="133"/>
    </row>
    <row r="123" spans="1:5" ht="15" customHeight="1">
      <c r="A123" s="42" t="s">
        <v>257</v>
      </c>
      <c r="B123" s="81" t="s">
        <v>258</v>
      </c>
      <c r="C123" s="19">
        <v>180000</v>
      </c>
      <c r="D123" s="20"/>
      <c r="E123" s="365">
        <v>180000</v>
      </c>
    </row>
    <row r="124" spans="1:5" ht="15" customHeight="1">
      <c r="A124" s="42" t="s">
        <v>257</v>
      </c>
      <c r="B124" s="81" t="s">
        <v>259</v>
      </c>
      <c r="C124" s="19">
        <v>242000</v>
      </c>
      <c r="D124" s="20"/>
      <c r="E124" s="365">
        <v>242000</v>
      </c>
    </row>
    <row r="125" spans="1:5" ht="15" customHeight="1">
      <c r="A125" s="42"/>
      <c r="B125" s="81"/>
      <c r="C125" s="19"/>
      <c r="D125" s="20"/>
      <c r="E125" s="366"/>
    </row>
    <row r="126" spans="1:5" ht="15" customHeight="1">
      <c r="A126" s="42"/>
      <c r="B126" s="81" t="s">
        <v>35</v>
      </c>
      <c r="C126" s="100">
        <f>SUM(C123:C125)</f>
        <v>422000</v>
      </c>
      <c r="D126" s="20"/>
      <c r="E126" s="366"/>
    </row>
    <row r="127" spans="1:5" ht="15" customHeight="1">
      <c r="A127" s="42"/>
      <c r="B127" s="81"/>
      <c r="C127" s="130"/>
      <c r="D127" s="20"/>
      <c r="E127" s="366"/>
    </row>
    <row r="128" spans="1:5" ht="15" customHeight="1" thickBot="1">
      <c r="A128" s="42" t="s">
        <v>42</v>
      </c>
      <c r="B128" s="98" t="s">
        <v>47</v>
      </c>
      <c r="C128" s="99"/>
      <c r="D128" s="159" t="s">
        <v>256</v>
      </c>
      <c r="E128" s="366"/>
    </row>
    <row r="129" spans="1:5" ht="15" customHeight="1">
      <c r="A129" s="238">
        <v>3111</v>
      </c>
      <c r="B129" s="239" t="s">
        <v>136</v>
      </c>
      <c r="C129" s="240">
        <v>150000</v>
      </c>
      <c r="D129" s="241"/>
      <c r="E129" s="365"/>
    </row>
    <row r="130" spans="1:5" ht="15" customHeight="1">
      <c r="A130" s="224">
        <v>3111</v>
      </c>
      <c r="B130" s="225" t="s">
        <v>138</v>
      </c>
      <c r="C130" s="226">
        <v>100000</v>
      </c>
      <c r="D130" s="227"/>
      <c r="E130" s="365">
        <v>100000</v>
      </c>
    </row>
    <row r="131" spans="1:5" ht="15" customHeight="1">
      <c r="A131" s="224">
        <v>3111</v>
      </c>
      <c r="B131" s="225" t="s">
        <v>139</v>
      </c>
      <c r="C131" s="226">
        <v>90000</v>
      </c>
      <c r="D131" s="227"/>
      <c r="E131" s="365"/>
    </row>
    <row r="132" spans="1:5" ht="15" customHeight="1">
      <c r="A132" s="224">
        <v>3141</v>
      </c>
      <c r="B132" s="225" t="s">
        <v>140</v>
      </c>
      <c r="C132" s="226">
        <v>105000</v>
      </c>
      <c r="D132" s="227"/>
      <c r="E132" s="365">
        <v>105000</v>
      </c>
    </row>
    <row r="133" spans="1:5" ht="15" customHeight="1">
      <c r="A133" s="224">
        <v>3113</v>
      </c>
      <c r="B133" s="225" t="s">
        <v>141</v>
      </c>
      <c r="C133" s="226">
        <v>480000</v>
      </c>
      <c r="D133" s="227"/>
      <c r="E133" s="366"/>
    </row>
    <row r="134" spans="1:5" ht="15" customHeight="1">
      <c r="A134" s="224">
        <v>3113</v>
      </c>
      <c r="B134" s="225" t="s">
        <v>142</v>
      </c>
      <c r="C134" s="226">
        <v>230000</v>
      </c>
      <c r="D134" s="227"/>
      <c r="E134" s="366"/>
    </row>
    <row r="135" spans="1:5" ht="15" customHeight="1">
      <c r="A135" s="224">
        <v>3113</v>
      </c>
      <c r="B135" s="225" t="s">
        <v>143</v>
      </c>
      <c r="C135" s="226">
        <v>180000</v>
      </c>
      <c r="D135" s="338"/>
      <c r="E135" s="365">
        <v>180000</v>
      </c>
    </row>
    <row r="136" spans="1:5" ht="15" customHeight="1">
      <c r="A136" s="224">
        <v>3113</v>
      </c>
      <c r="B136" s="225" t="s">
        <v>145</v>
      </c>
      <c r="C136" s="226">
        <v>300000</v>
      </c>
      <c r="D136" s="338"/>
      <c r="E136" s="365">
        <v>300000</v>
      </c>
    </row>
    <row r="137" spans="1:5" ht="15" customHeight="1">
      <c r="A137" s="224">
        <v>3429</v>
      </c>
      <c r="B137" s="225" t="s">
        <v>146</v>
      </c>
      <c r="C137" s="226">
        <v>1750000</v>
      </c>
      <c r="D137" s="227" t="s">
        <v>262</v>
      </c>
      <c r="E137" s="365"/>
    </row>
    <row r="138" spans="1:5" ht="15" customHeight="1">
      <c r="A138" s="337">
        <v>6409</v>
      </c>
      <c r="B138" s="355" t="s">
        <v>260</v>
      </c>
      <c r="C138" s="356">
        <v>4000000</v>
      </c>
      <c r="D138" s="227"/>
      <c r="E138" s="365">
        <v>4000000</v>
      </c>
    </row>
    <row r="139" spans="1:6" ht="15" customHeight="1">
      <c r="A139" s="42"/>
      <c r="B139" s="81" t="s">
        <v>35</v>
      </c>
      <c r="C139" s="100">
        <f>SUM(C129:C138)</f>
        <v>7385000</v>
      </c>
      <c r="D139" s="20"/>
      <c r="E139" s="365"/>
      <c r="F139" s="29"/>
    </row>
    <row r="140" spans="1:5" ht="15" customHeight="1">
      <c r="A140" s="42"/>
      <c r="B140" s="81"/>
      <c r="C140" s="130"/>
      <c r="D140" s="20"/>
      <c r="E140" s="365"/>
    </row>
    <row r="141" spans="1:5" ht="12.75">
      <c r="A141" s="82" t="s">
        <v>42</v>
      </c>
      <c r="B141" s="98" t="s">
        <v>60</v>
      </c>
      <c r="C141" s="99"/>
      <c r="D141" s="159" t="s">
        <v>82</v>
      </c>
      <c r="E141" s="170"/>
    </row>
    <row r="142" spans="1:5" ht="15" customHeight="1">
      <c r="A142" s="339">
        <v>2212</v>
      </c>
      <c r="B142" s="340" t="s">
        <v>166</v>
      </c>
      <c r="C142" s="341">
        <v>4000000</v>
      </c>
      <c r="D142" s="160"/>
      <c r="E142" s="170">
        <v>4000000</v>
      </c>
    </row>
    <row r="143" spans="1:5" ht="15" customHeight="1">
      <c r="A143" s="339">
        <v>2212</v>
      </c>
      <c r="B143" s="340" t="s">
        <v>168</v>
      </c>
      <c r="C143" s="341">
        <v>4800000</v>
      </c>
      <c r="D143" s="160"/>
      <c r="E143" s="170">
        <v>4800000</v>
      </c>
    </row>
    <row r="144" spans="1:5" ht="15" customHeight="1">
      <c r="A144" s="342">
        <v>2212</v>
      </c>
      <c r="B144" s="343" t="s">
        <v>170</v>
      </c>
      <c r="C144" s="344">
        <v>1000000</v>
      </c>
      <c r="D144" s="161"/>
      <c r="E144" s="170">
        <v>1000000</v>
      </c>
    </row>
    <row r="145" spans="1:5" ht="15" customHeight="1">
      <c r="A145" s="342">
        <v>2219</v>
      </c>
      <c r="B145" s="343" t="s">
        <v>172</v>
      </c>
      <c r="C145" s="344">
        <v>1000000</v>
      </c>
      <c r="D145" s="160"/>
      <c r="E145" s="170">
        <v>1000000</v>
      </c>
    </row>
    <row r="146" spans="1:5" ht="15" customHeight="1">
      <c r="A146" s="342">
        <v>2219</v>
      </c>
      <c r="B146" s="343" t="s">
        <v>173</v>
      </c>
      <c r="C146" s="344">
        <v>6500000</v>
      </c>
      <c r="D146" s="161"/>
      <c r="E146" s="170"/>
    </row>
    <row r="147" spans="1:5" ht="15" customHeight="1">
      <c r="A147" s="345">
        <v>2219</v>
      </c>
      <c r="B147" s="346" t="s">
        <v>175</v>
      </c>
      <c r="C147" s="141">
        <v>4000000</v>
      </c>
      <c r="D147" s="161"/>
      <c r="E147" s="170">
        <v>4000000</v>
      </c>
    </row>
    <row r="148" spans="1:5" ht="15" customHeight="1">
      <c r="A148" s="345">
        <v>2219</v>
      </c>
      <c r="B148" s="346" t="s">
        <v>176</v>
      </c>
      <c r="C148" s="141">
        <v>150000</v>
      </c>
      <c r="D148" s="161"/>
      <c r="E148" s="170">
        <v>150000</v>
      </c>
    </row>
    <row r="149" spans="1:5" ht="15" customHeight="1">
      <c r="A149" s="345">
        <v>2219</v>
      </c>
      <c r="B149" s="346" t="s">
        <v>177</v>
      </c>
      <c r="C149" s="141">
        <v>21000000</v>
      </c>
      <c r="D149" s="161"/>
      <c r="E149" s="170">
        <v>21000000</v>
      </c>
    </row>
    <row r="150" spans="1:5" ht="15" customHeight="1">
      <c r="A150" s="342">
        <v>2321</v>
      </c>
      <c r="B150" s="343" t="s">
        <v>179</v>
      </c>
      <c r="C150" s="344">
        <v>300000</v>
      </c>
      <c r="D150" s="161"/>
      <c r="E150" s="170">
        <v>300000</v>
      </c>
    </row>
    <row r="151" spans="1:5" ht="15" customHeight="1">
      <c r="A151" s="342">
        <v>3114</v>
      </c>
      <c r="B151" s="343" t="s">
        <v>181</v>
      </c>
      <c r="C151" s="344">
        <v>400000</v>
      </c>
      <c r="D151" s="166"/>
      <c r="E151" s="170">
        <v>400000</v>
      </c>
    </row>
    <row r="152" spans="1:6" ht="26.25" customHeight="1">
      <c r="A152" s="342">
        <v>3113</v>
      </c>
      <c r="B152" s="358" t="s">
        <v>183</v>
      </c>
      <c r="C152" s="359">
        <v>35400000</v>
      </c>
      <c r="D152" s="360" t="s">
        <v>271</v>
      </c>
      <c r="E152" s="171">
        <v>7400000</v>
      </c>
      <c r="F152" s="361" t="s">
        <v>261</v>
      </c>
    </row>
    <row r="153" spans="1:5" ht="15" customHeight="1">
      <c r="A153" s="347" t="s">
        <v>155</v>
      </c>
      <c r="B153" s="348" t="s">
        <v>156</v>
      </c>
      <c r="C153" s="349">
        <v>15000000</v>
      </c>
      <c r="D153" s="146"/>
      <c r="E153" s="170">
        <v>10000000</v>
      </c>
    </row>
    <row r="154" spans="1:5" ht="15" customHeight="1">
      <c r="A154" s="345">
        <v>3412</v>
      </c>
      <c r="B154" s="346" t="s">
        <v>185</v>
      </c>
      <c r="C154" s="141">
        <v>160000</v>
      </c>
      <c r="D154" s="146"/>
      <c r="E154" s="170">
        <v>160000</v>
      </c>
    </row>
    <row r="155" spans="1:5" ht="15" customHeight="1">
      <c r="A155" s="342">
        <v>3429</v>
      </c>
      <c r="B155" s="350" t="s">
        <v>187</v>
      </c>
      <c r="C155" s="344">
        <v>2033000</v>
      </c>
      <c r="D155" s="146"/>
      <c r="E155" s="170"/>
    </row>
    <row r="156" spans="1:5" ht="15" customHeight="1">
      <c r="A156" s="342">
        <v>3429</v>
      </c>
      <c r="B156" s="350" t="s">
        <v>189</v>
      </c>
      <c r="C156" s="344">
        <v>200000</v>
      </c>
      <c r="D156" s="146"/>
      <c r="E156" s="170"/>
    </row>
    <row r="157" spans="1:6" ht="15" customHeight="1">
      <c r="A157" s="342">
        <v>3631</v>
      </c>
      <c r="B157" s="343" t="s">
        <v>191</v>
      </c>
      <c r="C157" s="344">
        <v>500000</v>
      </c>
      <c r="D157" s="145"/>
      <c r="E157" s="170">
        <v>500000</v>
      </c>
      <c r="F157" s="142"/>
    </row>
    <row r="158" spans="1:5" ht="15.75" customHeight="1">
      <c r="A158" s="351">
        <v>3639</v>
      </c>
      <c r="B158" s="346" t="s">
        <v>193</v>
      </c>
      <c r="C158" s="141">
        <v>50000</v>
      </c>
      <c r="D158" s="145"/>
      <c r="E158" s="170">
        <v>50000</v>
      </c>
    </row>
    <row r="159" spans="1:5" ht="15.75">
      <c r="A159" s="342">
        <v>3639</v>
      </c>
      <c r="B159" s="343" t="s">
        <v>195</v>
      </c>
      <c r="C159" s="344">
        <v>250000</v>
      </c>
      <c r="D159" s="145"/>
      <c r="E159" s="170">
        <v>250000</v>
      </c>
    </row>
    <row r="160" spans="1:6" ht="16.5" customHeight="1">
      <c r="A160" s="352">
        <v>3722</v>
      </c>
      <c r="B160" s="353" t="s">
        <v>197</v>
      </c>
      <c r="C160" s="354">
        <v>200000</v>
      </c>
      <c r="D160" s="146"/>
      <c r="E160" s="170"/>
      <c r="F160" s="368" t="s">
        <v>264</v>
      </c>
    </row>
    <row r="161" spans="1:6" ht="18.75" customHeight="1">
      <c r="A161" s="345">
        <v>3745</v>
      </c>
      <c r="B161" s="346" t="s">
        <v>199</v>
      </c>
      <c r="C161" s="141">
        <v>2200000</v>
      </c>
      <c r="D161" s="145"/>
      <c r="E161" s="171"/>
      <c r="F161" s="368" t="s">
        <v>267</v>
      </c>
    </row>
    <row r="162" spans="1:5" ht="15.75">
      <c r="A162" s="342">
        <v>3745</v>
      </c>
      <c r="B162" s="343" t="s">
        <v>201</v>
      </c>
      <c r="C162" s="344">
        <v>250000</v>
      </c>
      <c r="D162" s="167"/>
      <c r="E162" s="170"/>
    </row>
    <row r="163" spans="1:5" ht="15.75">
      <c r="A163" s="342">
        <v>2219</v>
      </c>
      <c r="B163" s="343" t="s">
        <v>265</v>
      </c>
      <c r="C163" s="344">
        <v>600000</v>
      </c>
      <c r="D163" s="167"/>
      <c r="E163" s="170">
        <v>600000</v>
      </c>
    </row>
    <row r="164" spans="1:5" ht="12.75">
      <c r="A164" s="162"/>
      <c r="B164" s="172"/>
      <c r="C164" s="141"/>
      <c r="D164" s="163"/>
      <c r="E164" s="170"/>
    </row>
    <row r="165" spans="1:5" ht="12.75">
      <c r="A165" s="30"/>
      <c r="B165" s="80" t="s">
        <v>35</v>
      </c>
      <c r="C165" s="100">
        <f>SUM(C142:C164)</f>
        <v>99993000</v>
      </c>
      <c r="D165" s="6"/>
      <c r="E165" s="170"/>
    </row>
    <row r="166" spans="1:5" ht="12.75">
      <c r="A166" s="30"/>
      <c r="B166" s="80"/>
      <c r="C166" s="43"/>
      <c r="D166" s="6"/>
      <c r="E166" s="170"/>
    </row>
    <row r="167" spans="1:5" ht="16.5" thickBot="1">
      <c r="A167" s="33"/>
      <c r="B167" s="164" t="s">
        <v>80</v>
      </c>
      <c r="C167" s="165">
        <f>SUM(C126+C139+C165)</f>
        <v>107800000</v>
      </c>
      <c r="D167" s="74"/>
      <c r="E167" s="138">
        <f>SUM(E123:E166)</f>
        <v>60717000</v>
      </c>
    </row>
    <row r="168" spans="1:5" ht="18.75" customHeight="1">
      <c r="A168" s="91"/>
      <c r="B168" s="134" t="s">
        <v>81</v>
      </c>
      <c r="C168" s="135">
        <f>C119</f>
        <v>65494135</v>
      </c>
      <c r="D168" s="92"/>
      <c r="E168" s="136">
        <f>C119</f>
        <v>65494135</v>
      </c>
    </row>
    <row r="169" spans="1:6" ht="15">
      <c r="A169" s="91" t="s">
        <v>43</v>
      </c>
      <c r="B169" s="137" t="s">
        <v>55</v>
      </c>
      <c r="C169" s="357">
        <f>C168-C167</f>
        <v>-42305865</v>
      </c>
      <c r="D169" s="93"/>
      <c r="E169" s="139">
        <f>E168-E167</f>
        <v>4777135</v>
      </c>
      <c r="F169" s="367" t="s">
        <v>266</v>
      </c>
    </row>
    <row r="170" spans="3:4" ht="12.75">
      <c r="C170" s="9"/>
      <c r="D170" s="5"/>
    </row>
    <row r="171" spans="1:4" ht="12.75">
      <c r="A171" s="36"/>
      <c r="B171" s="18" t="s">
        <v>8</v>
      </c>
      <c r="C171" s="12"/>
      <c r="D171" s="5"/>
    </row>
    <row r="172" spans="1:4" ht="12.75">
      <c r="A172" s="36"/>
      <c r="B172" s="3" t="s">
        <v>275</v>
      </c>
      <c r="C172" s="12"/>
      <c r="D172" s="5"/>
    </row>
    <row r="173" spans="1:4" ht="12.75">
      <c r="A173" s="36"/>
      <c r="B173" s="168" t="s">
        <v>276</v>
      </c>
      <c r="C173" s="12"/>
      <c r="D173" s="5"/>
    </row>
    <row r="174" spans="2:3" ht="12.75">
      <c r="B174" s="169"/>
      <c r="C174" s="37"/>
    </row>
    <row r="175" spans="1:3" ht="12.75">
      <c r="A175" s="39"/>
      <c r="B175" s="168"/>
      <c r="C175" s="41"/>
    </row>
    <row r="176" spans="1:3" ht="12.75">
      <c r="A176" s="39"/>
      <c r="B176" s="40"/>
      <c r="C176" s="40"/>
    </row>
    <row r="177" spans="1:3" ht="12.75">
      <c r="A177" s="39"/>
      <c r="B177" s="40"/>
      <c r="C177" s="40"/>
    </row>
  </sheetData>
  <sheetProtection/>
  <mergeCells count="7">
    <mergeCell ref="A1:D1"/>
    <mergeCell ref="A5:B5"/>
    <mergeCell ref="A62:B62"/>
    <mergeCell ref="D114:D117"/>
    <mergeCell ref="D104:D106"/>
    <mergeCell ref="E119:E120"/>
    <mergeCell ref="E43:E44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4.875" style="0" customWidth="1"/>
    <col min="2" max="2" width="55.375" style="0" customWidth="1"/>
    <col min="3" max="3" width="16.625" style="0" customWidth="1"/>
    <col min="4" max="4" width="29.375" style="0" customWidth="1"/>
  </cols>
  <sheetData>
    <row r="2" spans="1:4" ht="28.5" customHeight="1" thickBot="1">
      <c r="A2" s="386" t="s">
        <v>87</v>
      </c>
      <c r="B2" s="386"/>
      <c r="C2" s="386"/>
      <c r="D2" s="175"/>
    </row>
    <row r="3" spans="1:4" ht="16.5" thickBot="1">
      <c r="A3" s="205"/>
      <c r="B3" s="387" t="s">
        <v>111</v>
      </c>
      <c r="C3" s="387"/>
      <c r="D3" s="177"/>
    </row>
    <row r="4" spans="1:4" ht="30.75" thickBot="1">
      <c r="A4" s="206" t="s">
        <v>89</v>
      </c>
      <c r="B4" s="207" t="s">
        <v>90</v>
      </c>
      <c r="C4" s="208" t="s">
        <v>91</v>
      </c>
      <c r="D4" s="181" t="s">
        <v>92</v>
      </c>
    </row>
    <row r="5" spans="1:4" ht="18" customHeight="1" thickTop="1">
      <c r="A5" s="209">
        <v>1014</v>
      </c>
      <c r="B5" s="3" t="s">
        <v>112</v>
      </c>
      <c r="C5" s="210">
        <v>20000</v>
      </c>
      <c r="D5" s="198" t="s">
        <v>113</v>
      </c>
    </row>
    <row r="6" spans="1:4" ht="17.25" customHeight="1">
      <c r="A6" s="218">
        <v>2333</v>
      </c>
      <c r="B6" s="216" t="s">
        <v>114</v>
      </c>
      <c r="C6" s="215">
        <v>150000</v>
      </c>
      <c r="D6" s="219" t="s">
        <v>115</v>
      </c>
    </row>
    <row r="7" spans="1:4" ht="18" customHeight="1">
      <c r="A7" s="218">
        <v>3725</v>
      </c>
      <c r="B7" s="216" t="s">
        <v>116</v>
      </c>
      <c r="C7" s="215">
        <v>400000</v>
      </c>
      <c r="D7" s="219" t="s">
        <v>117</v>
      </c>
    </row>
    <row r="8" spans="1:4" ht="17.25" customHeight="1">
      <c r="A8" s="218">
        <v>3742</v>
      </c>
      <c r="B8" s="217" t="s">
        <v>118</v>
      </c>
      <c r="C8" s="215">
        <v>150000</v>
      </c>
      <c r="D8" s="219" t="s">
        <v>119</v>
      </c>
    </row>
    <row r="9" spans="1:4" ht="18" customHeight="1">
      <c r="A9" s="218">
        <v>3745</v>
      </c>
      <c r="B9" s="217" t="s">
        <v>120</v>
      </c>
      <c r="C9" s="215">
        <v>140000</v>
      </c>
      <c r="D9" s="219" t="s">
        <v>121</v>
      </c>
    </row>
    <row r="10" spans="1:4" ht="18.75" customHeight="1">
      <c r="A10" s="218">
        <v>3727</v>
      </c>
      <c r="B10" s="217" t="s">
        <v>122</v>
      </c>
      <c r="C10" s="215">
        <v>270000</v>
      </c>
      <c r="D10" s="219"/>
    </row>
    <row r="11" spans="1:4" ht="20.25" customHeight="1" thickBot="1">
      <c r="A11" s="212">
        <v>3632</v>
      </c>
      <c r="B11" s="211" t="s">
        <v>123</v>
      </c>
      <c r="C11" s="210">
        <v>6000</v>
      </c>
      <c r="D11" s="198"/>
    </row>
    <row r="12" spans="1:4" ht="21.75" customHeight="1" thickBot="1">
      <c r="A12" s="213" t="s">
        <v>107</v>
      </c>
      <c r="B12" s="66"/>
      <c r="C12" s="214">
        <f>SUM(C5:C11)</f>
        <v>1136000</v>
      </c>
      <c r="D12" s="202"/>
    </row>
    <row r="14" spans="1:2" ht="12.75">
      <c r="A14" t="s">
        <v>108</v>
      </c>
      <c r="B14" s="204">
        <v>44942</v>
      </c>
    </row>
    <row r="15" spans="1:2" ht="12.75">
      <c r="A15" t="s">
        <v>109</v>
      </c>
      <c r="B15" t="s">
        <v>124</v>
      </c>
    </row>
  </sheetData>
  <sheetProtection/>
  <mergeCells count="2">
    <mergeCell ref="A2:C2"/>
    <mergeCell ref="B3:C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5.75390625" style="0" customWidth="1"/>
    <col min="2" max="2" width="40.375" style="0" customWidth="1"/>
    <col min="3" max="3" width="15.00390625" style="0" customWidth="1"/>
    <col min="4" max="4" width="32.75390625" style="0" customWidth="1"/>
  </cols>
  <sheetData>
    <row r="2" spans="1:4" ht="30.75" customHeight="1" thickBot="1">
      <c r="A2" s="386" t="s">
        <v>87</v>
      </c>
      <c r="B2" s="386"/>
      <c r="C2" s="386"/>
      <c r="D2" s="175"/>
    </row>
    <row r="3" spans="1:4" ht="16.5" thickBot="1">
      <c r="A3" s="205"/>
      <c r="B3" s="387" t="s">
        <v>229</v>
      </c>
      <c r="C3" s="387"/>
      <c r="D3" s="177"/>
    </row>
    <row r="4" spans="1:4" ht="30.75" thickBot="1">
      <c r="A4" s="206" t="s">
        <v>89</v>
      </c>
      <c r="B4" s="207" t="s">
        <v>90</v>
      </c>
      <c r="C4" s="208" t="s">
        <v>91</v>
      </c>
      <c r="D4" s="181" t="s">
        <v>92</v>
      </c>
    </row>
    <row r="5" spans="1:4" ht="21.75" customHeight="1" thickTop="1">
      <c r="A5" s="331">
        <v>6171</v>
      </c>
      <c r="B5" s="332" t="s">
        <v>230</v>
      </c>
      <c r="C5" s="333">
        <v>328545</v>
      </c>
      <c r="D5" s="334" t="s">
        <v>231</v>
      </c>
    </row>
    <row r="6" spans="1:4" ht="17.25" customHeight="1">
      <c r="A6" s="218">
        <v>3639</v>
      </c>
      <c r="B6" s="335" t="s">
        <v>232</v>
      </c>
      <c r="C6" s="330">
        <v>386710</v>
      </c>
      <c r="D6" s="195" t="s">
        <v>231</v>
      </c>
    </row>
    <row r="7" spans="1:4" ht="13.5" thickBot="1">
      <c r="A7" s="209"/>
      <c r="B7" s="3"/>
      <c r="C7" s="210"/>
      <c r="D7" s="198"/>
    </row>
    <row r="8" spans="1:4" ht="15.75" thickBot="1">
      <c r="A8" s="213" t="s">
        <v>107</v>
      </c>
      <c r="B8" s="66"/>
      <c r="C8" s="327">
        <f>SUM(C5:C7)</f>
        <v>715255</v>
      </c>
      <c r="D8" s="202"/>
    </row>
    <row r="10" spans="1:2" ht="12.75">
      <c r="A10" t="s">
        <v>108</v>
      </c>
      <c r="B10" s="204">
        <v>44938</v>
      </c>
    </row>
    <row r="11" spans="1:2" ht="12.75">
      <c r="A11" t="s">
        <v>109</v>
      </c>
      <c r="B11" t="s">
        <v>233</v>
      </c>
    </row>
  </sheetData>
  <sheetProtection/>
  <mergeCells count="2">
    <mergeCell ref="A2:C2"/>
    <mergeCell ref="B3:C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4">
      <selection activeCell="F41" sqref="F41"/>
    </sheetView>
  </sheetViews>
  <sheetFormatPr defaultColWidth="9.00390625" defaultRowHeight="12.75"/>
  <cols>
    <col min="1" max="1" width="16.125" style="0" customWidth="1"/>
    <col min="2" max="2" width="41.125" style="0" customWidth="1"/>
    <col min="3" max="3" width="15.75390625" style="0" customWidth="1"/>
    <col min="4" max="4" width="29.375" style="0" customWidth="1"/>
  </cols>
  <sheetData>
    <row r="2" spans="1:5" ht="18.75">
      <c r="A2" s="233" t="s">
        <v>133</v>
      </c>
      <c r="B2" s="233"/>
      <c r="C2" s="233"/>
      <c r="D2" s="175"/>
      <c r="E2" s="175"/>
    </row>
    <row r="3" spans="1:5" ht="19.5" thickBot="1">
      <c r="A3" s="232"/>
      <c r="B3" s="232"/>
      <c r="C3" s="232"/>
      <c r="D3" s="175"/>
      <c r="E3" s="175"/>
    </row>
    <row r="4" spans="1:4" ht="16.5" thickBot="1">
      <c r="A4" s="205"/>
      <c r="B4" s="387" t="s">
        <v>229</v>
      </c>
      <c r="C4" s="387"/>
      <c r="D4" s="177"/>
    </row>
    <row r="5" spans="1:4" ht="30.75" thickBot="1">
      <c r="A5" s="206" t="s">
        <v>89</v>
      </c>
      <c r="B5" s="207" t="s">
        <v>135</v>
      </c>
      <c r="C5" s="208" t="s">
        <v>91</v>
      </c>
      <c r="D5" s="181" t="s">
        <v>92</v>
      </c>
    </row>
    <row r="6" spans="1:4" ht="45" customHeight="1" thickTop="1">
      <c r="A6" s="321">
        <v>6171</v>
      </c>
      <c r="B6" s="322" t="s">
        <v>234</v>
      </c>
      <c r="C6" s="325">
        <v>180000</v>
      </c>
      <c r="D6" s="323" t="s">
        <v>235</v>
      </c>
    </row>
    <row r="7" spans="1:4" ht="30" customHeight="1">
      <c r="A7" s="321">
        <v>6171</v>
      </c>
      <c r="B7" s="322" t="s">
        <v>236</v>
      </c>
      <c r="C7" s="325">
        <v>242000</v>
      </c>
      <c r="D7" s="323" t="s">
        <v>237</v>
      </c>
    </row>
    <row r="8" spans="1:4" ht="13.5" thickBot="1">
      <c r="A8" s="209"/>
      <c r="B8" s="3"/>
      <c r="C8" s="326"/>
      <c r="D8" s="198"/>
    </row>
    <row r="9" spans="1:4" ht="15.75" thickBot="1">
      <c r="A9" s="213" t="s">
        <v>107</v>
      </c>
      <c r="B9" s="66"/>
      <c r="C9" s="57">
        <f>SUM(C6:C8)</f>
        <v>422000</v>
      </c>
      <c r="D9" s="202"/>
    </row>
    <row r="11" spans="1:2" ht="12.75">
      <c r="A11" t="s">
        <v>108</v>
      </c>
      <c r="B11" s="204">
        <v>44938</v>
      </c>
    </row>
    <row r="12" spans="1:2" ht="12.75">
      <c r="A12" t="s">
        <v>109</v>
      </c>
      <c r="B12" t="s">
        <v>233</v>
      </c>
    </row>
    <row r="15" ht="12.75">
      <c r="A15" t="s">
        <v>238</v>
      </c>
    </row>
    <row r="17" ht="12.75">
      <c r="A17" t="s">
        <v>239</v>
      </c>
    </row>
    <row r="18" ht="12.75">
      <c r="A18" t="s">
        <v>240</v>
      </c>
    </row>
    <row r="19" ht="12.75">
      <c r="A19" t="s">
        <v>241</v>
      </c>
    </row>
    <row r="20" ht="12.75">
      <c r="A20" t="s">
        <v>242</v>
      </c>
    </row>
    <row r="21" ht="12.75">
      <c r="A21" t="s">
        <v>243</v>
      </c>
    </row>
    <row r="22" ht="12.75">
      <c r="A22" t="s">
        <v>244</v>
      </c>
    </row>
    <row r="23" ht="12.75">
      <c r="A23" t="s">
        <v>245</v>
      </c>
    </row>
  </sheetData>
  <sheetProtection/>
  <mergeCells count="1">
    <mergeCell ref="B4:C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2.75390625" style="0" customWidth="1"/>
    <col min="2" max="2" width="56.375" style="0" customWidth="1"/>
    <col min="3" max="3" width="18.375" style="0" customWidth="1"/>
    <col min="4" max="4" width="49.125" style="0" customWidth="1"/>
  </cols>
  <sheetData>
    <row r="1" spans="1:4" ht="32.25" customHeight="1" thickBot="1">
      <c r="A1" s="386" t="s">
        <v>87</v>
      </c>
      <c r="B1" s="386"/>
      <c r="C1" s="386"/>
      <c r="D1" s="175"/>
    </row>
    <row r="2" spans="1:4" ht="16.5" thickBot="1">
      <c r="A2" s="176"/>
      <c r="B2" s="388" t="s">
        <v>88</v>
      </c>
      <c r="C2" s="389"/>
      <c r="D2" s="177"/>
    </row>
    <row r="3" spans="1:4" ht="15.75" thickBot="1">
      <c r="A3" s="178" t="s">
        <v>89</v>
      </c>
      <c r="B3" s="179" t="s">
        <v>90</v>
      </c>
      <c r="C3" s="180" t="s">
        <v>91</v>
      </c>
      <c r="D3" s="181" t="s">
        <v>92</v>
      </c>
    </row>
    <row r="4" spans="1:4" ht="13.5" thickTop="1">
      <c r="A4" s="182">
        <v>3639</v>
      </c>
      <c r="B4" s="183" t="s">
        <v>93</v>
      </c>
      <c r="C4" s="184">
        <v>97800</v>
      </c>
      <c r="D4" s="185" t="s">
        <v>94</v>
      </c>
    </row>
    <row r="5" spans="1:4" ht="30">
      <c r="A5" s="186"/>
      <c r="B5" s="187" t="s">
        <v>95</v>
      </c>
      <c r="C5" s="188">
        <v>87900</v>
      </c>
      <c r="D5" s="189" t="s">
        <v>96</v>
      </c>
    </row>
    <row r="6" spans="1:4" ht="12.75">
      <c r="A6" s="186"/>
      <c r="B6" s="187" t="s">
        <v>97</v>
      </c>
      <c r="C6" s="188">
        <v>15450</v>
      </c>
      <c r="D6" s="190" t="s">
        <v>98</v>
      </c>
    </row>
    <row r="7" spans="1:4" ht="45">
      <c r="A7" s="186"/>
      <c r="B7" s="191" t="s">
        <v>99</v>
      </c>
      <c r="C7" s="192">
        <v>23326</v>
      </c>
      <c r="D7" s="189" t="s">
        <v>100</v>
      </c>
    </row>
    <row r="8" spans="1:4" ht="30">
      <c r="A8" s="186"/>
      <c r="B8" s="191" t="s">
        <v>101</v>
      </c>
      <c r="C8" s="192">
        <v>92850</v>
      </c>
      <c r="D8" s="189" t="s">
        <v>102</v>
      </c>
    </row>
    <row r="9" spans="1:4" ht="30">
      <c r="A9" s="186"/>
      <c r="B9" s="191" t="s">
        <v>103</v>
      </c>
      <c r="C9" s="192">
        <v>57000</v>
      </c>
      <c r="D9" s="189" t="s">
        <v>104</v>
      </c>
    </row>
    <row r="10" spans="1:4" ht="39">
      <c r="A10" s="186"/>
      <c r="B10" s="193" t="s">
        <v>105</v>
      </c>
      <c r="C10" s="194">
        <v>100200</v>
      </c>
      <c r="D10" s="195" t="s">
        <v>106</v>
      </c>
    </row>
    <row r="11" spans="1:4" ht="13.5" thickBot="1">
      <c r="A11" s="182"/>
      <c r="B11" s="196"/>
      <c r="C11" s="197"/>
      <c r="D11" s="198"/>
    </row>
    <row r="12" spans="1:4" ht="15.75" thickBot="1">
      <c r="A12" s="199" t="s">
        <v>107</v>
      </c>
      <c r="B12" s="200"/>
      <c r="C12" s="201">
        <f>SUM(C4:C11)</f>
        <v>474526</v>
      </c>
      <c r="D12" s="202"/>
    </row>
    <row r="13" ht="12.75">
      <c r="A13" s="29"/>
    </row>
    <row r="14" spans="1:2" ht="12.75">
      <c r="A14" s="203" t="s">
        <v>108</v>
      </c>
      <c r="B14" s="204">
        <v>44939</v>
      </c>
    </row>
    <row r="15" spans="1:2" ht="12.75">
      <c r="A15" s="203" t="s">
        <v>109</v>
      </c>
      <c r="B15" t="s">
        <v>110</v>
      </c>
    </row>
    <row r="16" ht="12.75">
      <c r="A16" s="29"/>
    </row>
  </sheetData>
  <sheetProtection/>
  <mergeCells count="2">
    <mergeCell ref="A1:C1"/>
    <mergeCell ref="B2:C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6.125" style="0" customWidth="1"/>
    <col min="2" max="2" width="44.875" style="0" customWidth="1"/>
    <col min="3" max="3" width="18.375" style="0" customWidth="1"/>
    <col min="4" max="4" width="55.375" style="0" customWidth="1"/>
  </cols>
  <sheetData>
    <row r="2" spans="1:4" ht="27.75" customHeight="1" thickBot="1">
      <c r="A2" s="386" t="s">
        <v>87</v>
      </c>
      <c r="B2" s="386"/>
      <c r="C2" s="386"/>
      <c r="D2" s="175"/>
    </row>
    <row r="3" spans="1:4" ht="16.5" thickBot="1">
      <c r="A3" s="205"/>
      <c r="B3" s="387" t="s">
        <v>125</v>
      </c>
      <c r="C3" s="387"/>
      <c r="D3" s="177"/>
    </row>
    <row r="4" spans="1:4" ht="15.75" thickBot="1">
      <c r="A4" s="206" t="s">
        <v>89</v>
      </c>
      <c r="B4" s="207" t="s">
        <v>90</v>
      </c>
      <c r="C4" s="208" t="s">
        <v>91</v>
      </c>
      <c r="D4" s="181" t="s">
        <v>92</v>
      </c>
    </row>
    <row r="5" spans="1:4" ht="17.25" customHeight="1" thickTop="1">
      <c r="A5" s="220">
        <v>2141</v>
      </c>
      <c r="B5" s="221" t="s">
        <v>126</v>
      </c>
      <c r="C5" s="222">
        <v>85000</v>
      </c>
      <c r="D5" s="223" t="s">
        <v>127</v>
      </c>
    </row>
    <row r="6" spans="1:4" ht="17.25" customHeight="1">
      <c r="A6" s="209">
        <v>3113</v>
      </c>
      <c r="B6" s="3" t="s">
        <v>128</v>
      </c>
      <c r="C6" s="210">
        <v>120000</v>
      </c>
      <c r="D6" s="198" t="s">
        <v>129</v>
      </c>
    </row>
    <row r="7" spans="1:4" ht="18.75" customHeight="1">
      <c r="A7" s="224">
        <v>2141</v>
      </c>
      <c r="B7" s="225" t="s">
        <v>130</v>
      </c>
      <c r="C7" s="226">
        <v>235355</v>
      </c>
      <c r="D7" s="227" t="s">
        <v>131</v>
      </c>
    </row>
    <row r="8" spans="1:4" ht="12.75">
      <c r="A8" s="218">
        <v>3419</v>
      </c>
      <c r="B8" s="216" t="s">
        <v>273</v>
      </c>
      <c r="C8" s="215">
        <v>66322</v>
      </c>
      <c r="D8" s="219" t="s">
        <v>274</v>
      </c>
    </row>
    <row r="9" spans="1:4" ht="13.5" thickBot="1">
      <c r="A9" s="228"/>
      <c r="B9" s="229"/>
      <c r="C9" s="230"/>
      <c r="D9" s="231"/>
    </row>
    <row r="10" spans="1:4" ht="21.75" customHeight="1" thickBot="1">
      <c r="A10" s="213" t="s">
        <v>107</v>
      </c>
      <c r="B10" s="66"/>
      <c r="C10" s="214">
        <f>SUM(C5:C9)</f>
        <v>506677</v>
      </c>
      <c r="D10" s="202"/>
    </row>
    <row r="12" spans="1:2" ht="12.75">
      <c r="A12" t="s">
        <v>108</v>
      </c>
      <c r="B12" s="204">
        <v>44939</v>
      </c>
    </row>
    <row r="13" spans="1:2" ht="12.75">
      <c r="A13" t="s">
        <v>109</v>
      </c>
      <c r="B13" t="s">
        <v>132</v>
      </c>
    </row>
  </sheetData>
  <sheetProtection/>
  <mergeCells count="2">
    <mergeCell ref="A2:C2"/>
    <mergeCell ref="B3:C3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11.75390625" style="0" customWidth="1"/>
    <col min="2" max="2" width="53.25390625" style="0" customWidth="1"/>
    <col min="3" max="3" width="15.25390625" style="0" customWidth="1"/>
    <col min="4" max="4" width="35.125" style="0" customWidth="1"/>
  </cols>
  <sheetData>
    <row r="2" spans="1:4" ht="18.75">
      <c r="A2" s="233" t="s">
        <v>133</v>
      </c>
      <c r="B2" s="233"/>
      <c r="C2" s="233"/>
      <c r="D2" s="175"/>
    </row>
    <row r="3" spans="1:4" ht="14.25" customHeight="1" thickBot="1">
      <c r="A3" s="232"/>
      <c r="B3" s="232"/>
      <c r="C3" s="232"/>
      <c r="D3" s="175"/>
    </row>
    <row r="4" spans="1:4" ht="16.5" thickBot="1">
      <c r="A4" s="205"/>
      <c r="B4" s="387" t="s">
        <v>134</v>
      </c>
      <c r="C4" s="387"/>
      <c r="D4" s="177"/>
    </row>
    <row r="5" spans="1:4" ht="30.75" thickBot="1">
      <c r="A5" s="234" t="s">
        <v>89</v>
      </c>
      <c r="B5" s="235" t="s">
        <v>135</v>
      </c>
      <c r="C5" s="236" t="s">
        <v>91</v>
      </c>
      <c r="D5" s="237" t="s">
        <v>92</v>
      </c>
    </row>
    <row r="6" spans="1:4" ht="16.5" customHeight="1">
      <c r="A6" s="238">
        <v>3111</v>
      </c>
      <c r="B6" s="239" t="s">
        <v>136</v>
      </c>
      <c r="C6" s="240">
        <v>150000</v>
      </c>
      <c r="D6" s="241" t="s">
        <v>137</v>
      </c>
    </row>
    <row r="7" spans="1:4" ht="18.75" customHeight="1">
      <c r="A7" s="224">
        <v>3141</v>
      </c>
      <c r="B7" s="225" t="s">
        <v>138</v>
      </c>
      <c r="C7" s="226">
        <v>100000</v>
      </c>
      <c r="D7" s="227" t="s">
        <v>137</v>
      </c>
    </row>
    <row r="8" spans="1:4" ht="18" customHeight="1">
      <c r="A8" s="224">
        <v>3111</v>
      </c>
      <c r="B8" s="225" t="s">
        <v>139</v>
      </c>
      <c r="C8" s="226">
        <v>90000</v>
      </c>
      <c r="D8" s="227" t="s">
        <v>137</v>
      </c>
    </row>
    <row r="9" spans="1:4" ht="15.75" customHeight="1">
      <c r="A9" s="224">
        <v>3141</v>
      </c>
      <c r="B9" s="225" t="s">
        <v>140</v>
      </c>
      <c r="C9" s="226">
        <v>105000</v>
      </c>
      <c r="D9" s="227" t="s">
        <v>137</v>
      </c>
    </row>
    <row r="10" spans="1:4" ht="18.75" customHeight="1">
      <c r="A10" s="224">
        <v>3113</v>
      </c>
      <c r="B10" s="225" t="s">
        <v>141</v>
      </c>
      <c r="C10" s="226">
        <v>480000</v>
      </c>
      <c r="D10" s="227" t="s">
        <v>137</v>
      </c>
    </row>
    <row r="11" spans="1:4" ht="17.25" customHeight="1">
      <c r="A11" s="224">
        <v>3113</v>
      </c>
      <c r="B11" s="225" t="s">
        <v>142</v>
      </c>
      <c r="C11" s="226">
        <v>230000</v>
      </c>
      <c r="D11" s="227" t="s">
        <v>137</v>
      </c>
    </row>
    <row r="12" spans="1:4" ht="18.75" customHeight="1">
      <c r="A12" s="224">
        <v>3113</v>
      </c>
      <c r="B12" s="225" t="s">
        <v>143</v>
      </c>
      <c r="C12" s="226">
        <v>180000</v>
      </c>
      <c r="D12" s="242" t="s">
        <v>144</v>
      </c>
    </row>
    <row r="13" spans="1:4" ht="19.5" customHeight="1">
      <c r="A13" s="224">
        <v>3113</v>
      </c>
      <c r="B13" s="225" t="s">
        <v>145</v>
      </c>
      <c r="C13" s="226">
        <v>300000</v>
      </c>
      <c r="D13" s="242" t="s">
        <v>144</v>
      </c>
    </row>
    <row r="14" spans="1:4" ht="17.25" customHeight="1">
      <c r="A14" s="224">
        <v>6122</v>
      </c>
      <c r="B14" s="225" t="s">
        <v>146</v>
      </c>
      <c r="C14" s="226">
        <v>1750000</v>
      </c>
      <c r="D14" s="227" t="s">
        <v>147</v>
      </c>
    </row>
    <row r="15" spans="1:4" ht="13.5" thickBot="1">
      <c r="A15" s="243"/>
      <c r="B15" s="244"/>
      <c r="C15" s="245"/>
      <c r="D15" s="246"/>
    </row>
    <row r="16" spans="1:4" ht="21.75" customHeight="1" thickBot="1">
      <c r="A16" s="247" t="s">
        <v>107</v>
      </c>
      <c r="B16" s="248"/>
      <c r="C16" s="249">
        <f>SUM(C6:C15)</f>
        <v>3385000</v>
      </c>
      <c r="D16" s="250"/>
    </row>
    <row r="18" spans="1:2" ht="12.75">
      <c r="A18" t="s">
        <v>148</v>
      </c>
      <c r="B18" s="204">
        <v>44939</v>
      </c>
    </row>
    <row r="19" spans="1:2" ht="12.75">
      <c r="A19" t="s">
        <v>109</v>
      </c>
      <c r="B19" t="s">
        <v>132</v>
      </c>
    </row>
  </sheetData>
  <sheetProtection/>
  <mergeCells count="1">
    <mergeCell ref="B4:C4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9.25390625" style="0" customWidth="1"/>
    <col min="2" max="2" width="76.75390625" style="0" customWidth="1"/>
    <col min="3" max="3" width="18.875" style="0" customWidth="1"/>
    <col min="4" max="4" width="69.25390625" style="0" customWidth="1"/>
  </cols>
  <sheetData>
    <row r="2" spans="1:4" ht="19.5" thickBot="1">
      <c r="A2" s="386" t="s">
        <v>87</v>
      </c>
      <c r="B2" s="386"/>
      <c r="C2" s="386"/>
      <c r="D2" s="175"/>
    </row>
    <row r="3" spans="1:4" ht="16.5" thickBot="1">
      <c r="A3" s="205"/>
      <c r="B3" s="387" t="s">
        <v>149</v>
      </c>
      <c r="C3" s="387"/>
      <c r="D3" s="177"/>
    </row>
    <row r="4" spans="1:4" ht="16.5" thickBot="1">
      <c r="A4" s="251" t="s">
        <v>89</v>
      </c>
      <c r="B4" s="252" t="s">
        <v>90</v>
      </c>
      <c r="C4" s="253" t="s">
        <v>91</v>
      </c>
      <c r="D4" s="254" t="s">
        <v>92</v>
      </c>
    </row>
    <row r="5" spans="1:4" ht="16.5" thickBot="1">
      <c r="A5" s="255"/>
      <c r="B5" s="256" t="s">
        <v>87</v>
      </c>
      <c r="C5" s="257"/>
      <c r="D5" s="258"/>
    </row>
    <row r="6" spans="1:4" ht="20.25" customHeight="1">
      <c r="A6" s="259">
        <v>2212</v>
      </c>
      <c r="B6" s="260" t="s">
        <v>150</v>
      </c>
      <c r="C6" s="261">
        <v>128000</v>
      </c>
      <c r="D6" s="262" t="s">
        <v>151</v>
      </c>
    </row>
    <row r="7" spans="1:4" ht="36.75" customHeight="1">
      <c r="A7" s="263" t="s">
        <v>152</v>
      </c>
      <c r="B7" s="264" t="s">
        <v>153</v>
      </c>
      <c r="C7" s="265">
        <v>242000</v>
      </c>
      <c r="D7" s="266" t="s">
        <v>154</v>
      </c>
    </row>
    <row r="8" spans="1:4" ht="21" customHeight="1">
      <c r="A8" s="259">
        <v>3412</v>
      </c>
      <c r="B8" s="269" t="s">
        <v>158</v>
      </c>
      <c r="C8" s="261">
        <v>72000</v>
      </c>
      <c r="D8" s="270" t="s">
        <v>159</v>
      </c>
    </row>
    <row r="9" spans="1:4" ht="21.75" customHeight="1">
      <c r="A9" s="263" t="s">
        <v>160</v>
      </c>
      <c r="B9" s="264" t="s">
        <v>161</v>
      </c>
      <c r="C9" s="271">
        <v>2000000</v>
      </c>
      <c r="D9" s="266" t="s">
        <v>162</v>
      </c>
    </row>
    <row r="10" spans="1:4" ht="12.75">
      <c r="A10" s="272"/>
      <c r="B10" s="1"/>
      <c r="C10" s="1"/>
      <c r="D10" s="219"/>
    </row>
    <row r="11" spans="1:4" ht="16.5" thickBot="1">
      <c r="A11" s="273"/>
      <c r="B11" s="274"/>
      <c r="C11" s="275"/>
      <c r="D11" s="276"/>
    </row>
    <row r="12" spans="1:4" ht="16.5" thickBot="1">
      <c r="A12" s="277"/>
      <c r="B12" s="278" t="s">
        <v>163</v>
      </c>
      <c r="C12" s="279">
        <f>SUM(C6:C11)</f>
        <v>2442000</v>
      </c>
      <c r="D12" s="280"/>
    </row>
    <row r="13" spans="1:4" ht="12.75">
      <c r="A13" s="281"/>
      <c r="B13" s="282"/>
      <c r="C13" s="283"/>
      <c r="D13" s="284"/>
    </row>
    <row r="15" spans="1:2" ht="12.75">
      <c r="A15" t="s">
        <v>108</v>
      </c>
      <c r="B15" s="204">
        <v>44949</v>
      </c>
    </row>
    <row r="16" spans="1:2" ht="12.75">
      <c r="A16" t="s">
        <v>109</v>
      </c>
      <c r="B16" t="s">
        <v>164</v>
      </c>
    </row>
  </sheetData>
  <sheetProtection/>
  <mergeCells count="2">
    <mergeCell ref="A2:C2"/>
    <mergeCell ref="B3:C3"/>
  </mergeCells>
  <printOptions/>
  <pageMargins left="0.7" right="0.7" top="0.787401575" bottom="0.78740157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9">
      <selection activeCell="C35" sqref="C35"/>
    </sheetView>
  </sheetViews>
  <sheetFormatPr defaultColWidth="9.00390625" defaultRowHeight="12.75"/>
  <cols>
    <col min="1" max="1" width="9.25390625" style="0" customWidth="1"/>
    <col min="2" max="2" width="76.75390625" style="0" customWidth="1"/>
    <col min="3" max="3" width="18.875" style="0" customWidth="1"/>
    <col min="4" max="4" width="69.25390625" style="0" customWidth="1"/>
  </cols>
  <sheetData>
    <row r="2" spans="1:4" ht="18.75">
      <c r="A2" s="233" t="s">
        <v>133</v>
      </c>
      <c r="B2" s="233"/>
      <c r="C2" s="233"/>
      <c r="D2" s="175"/>
    </row>
    <row r="3" ht="13.5" thickBot="1"/>
    <row r="4" spans="1:4" ht="16.5" thickBot="1">
      <c r="A4" s="176"/>
      <c r="B4" s="390" t="s">
        <v>149</v>
      </c>
      <c r="C4" s="387"/>
      <c r="D4" s="177"/>
    </row>
    <row r="5" spans="1:4" ht="15.75" thickBot="1">
      <c r="A5" s="285" t="s">
        <v>89</v>
      </c>
      <c r="B5" s="286" t="s">
        <v>90</v>
      </c>
      <c r="C5" s="236" t="s">
        <v>91</v>
      </c>
      <c r="D5" s="237" t="s">
        <v>92</v>
      </c>
    </row>
    <row r="6" spans="1:4" ht="16.5" thickBot="1">
      <c r="A6" s="287"/>
      <c r="B6" s="288" t="s">
        <v>165</v>
      </c>
      <c r="C6" s="289"/>
      <c r="D6" s="202"/>
    </row>
    <row r="7" spans="1:4" ht="15.75">
      <c r="A7" s="290">
        <v>2212</v>
      </c>
      <c r="B7" s="291" t="s">
        <v>166</v>
      </c>
      <c r="C7" s="292">
        <v>4000000</v>
      </c>
      <c r="D7" s="293" t="s">
        <v>167</v>
      </c>
    </row>
    <row r="8" spans="1:4" ht="15.75">
      <c r="A8" s="290">
        <v>2212</v>
      </c>
      <c r="B8" s="291" t="s">
        <v>168</v>
      </c>
      <c r="C8" s="292">
        <v>4800000</v>
      </c>
      <c r="D8" s="293" t="s">
        <v>169</v>
      </c>
    </row>
    <row r="9" spans="1:4" ht="31.5">
      <c r="A9" s="294">
        <v>2212</v>
      </c>
      <c r="B9" s="295" t="s">
        <v>170</v>
      </c>
      <c r="C9" s="296">
        <v>1000000</v>
      </c>
      <c r="D9" s="297" t="s">
        <v>171</v>
      </c>
    </row>
    <row r="10" spans="1:4" ht="15.75">
      <c r="A10" s="294">
        <v>2219</v>
      </c>
      <c r="B10" s="295" t="s">
        <v>172</v>
      </c>
      <c r="C10" s="296">
        <v>1000000</v>
      </c>
      <c r="D10" s="297"/>
    </row>
    <row r="11" spans="1:4" ht="31.5">
      <c r="A11" s="294">
        <v>2219</v>
      </c>
      <c r="B11" s="295" t="s">
        <v>173</v>
      </c>
      <c r="C11" s="296">
        <v>6500000</v>
      </c>
      <c r="D11" s="297" t="s">
        <v>174</v>
      </c>
    </row>
    <row r="12" spans="1:4" ht="15.75">
      <c r="A12" s="298">
        <v>2219</v>
      </c>
      <c r="B12" s="299" t="s">
        <v>175</v>
      </c>
      <c r="C12" s="300">
        <v>4000000</v>
      </c>
      <c r="D12" s="301"/>
    </row>
    <row r="13" spans="1:4" ht="15.75">
      <c r="A13" s="298">
        <v>2219</v>
      </c>
      <c r="B13" s="299" t="s">
        <v>176</v>
      </c>
      <c r="C13" s="300">
        <v>150000</v>
      </c>
      <c r="D13" s="301"/>
    </row>
    <row r="14" spans="1:4" ht="31.5">
      <c r="A14" s="298">
        <v>2219</v>
      </c>
      <c r="B14" s="299" t="s">
        <v>177</v>
      </c>
      <c r="C14" s="300">
        <v>21000000</v>
      </c>
      <c r="D14" s="301" t="s">
        <v>178</v>
      </c>
    </row>
    <row r="15" spans="1:4" ht="31.5">
      <c r="A15" s="294">
        <v>2321</v>
      </c>
      <c r="B15" s="295" t="s">
        <v>179</v>
      </c>
      <c r="C15" s="296">
        <v>300000</v>
      </c>
      <c r="D15" s="297" t="s">
        <v>180</v>
      </c>
    </row>
    <row r="16" spans="1:4" ht="31.5">
      <c r="A16" s="294">
        <v>3113</v>
      </c>
      <c r="B16" s="295" t="s">
        <v>181</v>
      </c>
      <c r="C16" s="296">
        <v>400000</v>
      </c>
      <c r="D16" s="297" t="s">
        <v>182</v>
      </c>
    </row>
    <row r="17" spans="1:4" ht="96.75" customHeight="1">
      <c r="A17" s="294">
        <v>3113</v>
      </c>
      <c r="B17" s="295" t="s">
        <v>183</v>
      </c>
      <c r="C17" s="296">
        <v>35400000</v>
      </c>
      <c r="D17" s="297" t="s">
        <v>184</v>
      </c>
    </row>
    <row r="18" spans="1:4" ht="104.25" customHeight="1">
      <c r="A18" s="267" t="s">
        <v>155</v>
      </c>
      <c r="B18" s="264" t="s">
        <v>156</v>
      </c>
      <c r="C18" s="268">
        <v>15000000</v>
      </c>
      <c r="D18" s="336" t="s">
        <v>157</v>
      </c>
    </row>
    <row r="19" spans="1:4" ht="94.5">
      <c r="A19" s="298">
        <v>3412</v>
      </c>
      <c r="B19" s="299" t="s">
        <v>185</v>
      </c>
      <c r="C19" s="300">
        <v>160000</v>
      </c>
      <c r="D19" s="301" t="s">
        <v>186</v>
      </c>
    </row>
    <row r="20" spans="1:4" ht="63">
      <c r="A20" s="294">
        <v>3429</v>
      </c>
      <c r="B20" s="302" t="s">
        <v>187</v>
      </c>
      <c r="C20" s="296">
        <v>2033000</v>
      </c>
      <c r="D20" s="303" t="s">
        <v>188</v>
      </c>
    </row>
    <row r="21" spans="1:4" ht="78.75">
      <c r="A21" s="294">
        <v>3429</v>
      </c>
      <c r="B21" s="302" t="s">
        <v>189</v>
      </c>
      <c r="C21" s="296">
        <v>200000</v>
      </c>
      <c r="D21" s="297" t="s">
        <v>190</v>
      </c>
    </row>
    <row r="22" spans="1:4" ht="15.75">
      <c r="A22" s="294">
        <v>3631</v>
      </c>
      <c r="B22" s="295" t="s">
        <v>191</v>
      </c>
      <c r="C22" s="296">
        <v>500000</v>
      </c>
      <c r="D22" s="297" t="s">
        <v>192</v>
      </c>
    </row>
    <row r="23" spans="1:4" ht="31.5">
      <c r="A23" s="304">
        <v>3639</v>
      </c>
      <c r="B23" s="299" t="s">
        <v>193</v>
      </c>
      <c r="C23" s="300">
        <v>50000</v>
      </c>
      <c r="D23" s="301" t="s">
        <v>194</v>
      </c>
    </row>
    <row r="24" spans="1:4" ht="31.5">
      <c r="A24" s="294">
        <v>3639</v>
      </c>
      <c r="B24" s="295" t="s">
        <v>195</v>
      </c>
      <c r="C24" s="296">
        <v>250000</v>
      </c>
      <c r="D24" s="297" t="s">
        <v>196</v>
      </c>
    </row>
    <row r="25" spans="1:4" ht="15.75">
      <c r="A25" s="305">
        <v>3722</v>
      </c>
      <c r="B25" s="306" t="s">
        <v>197</v>
      </c>
      <c r="C25" s="307">
        <v>200000</v>
      </c>
      <c r="D25" s="308" t="s">
        <v>198</v>
      </c>
    </row>
    <row r="26" spans="1:4" ht="15.75">
      <c r="A26" s="298">
        <v>3745</v>
      </c>
      <c r="B26" s="299" t="s">
        <v>199</v>
      </c>
      <c r="C26" s="300">
        <v>2200000</v>
      </c>
      <c r="D26" s="301" t="s">
        <v>200</v>
      </c>
    </row>
    <row r="27" spans="1:4" ht="31.5">
      <c r="A27" s="294">
        <v>3745</v>
      </c>
      <c r="B27" s="295" t="s">
        <v>201</v>
      </c>
      <c r="C27" s="296">
        <v>250000</v>
      </c>
      <c r="D27" s="297" t="s">
        <v>202</v>
      </c>
    </row>
    <row r="28" spans="1:4" ht="16.5" thickBot="1">
      <c r="A28" s="309">
        <v>2219</v>
      </c>
      <c r="B28" s="310" t="s">
        <v>265</v>
      </c>
      <c r="C28" s="372">
        <v>600000</v>
      </c>
      <c r="D28" s="311"/>
    </row>
    <row r="29" spans="3:4" ht="13.5" thickBot="1">
      <c r="C29" s="312"/>
      <c r="D29" s="313"/>
    </row>
    <row r="30" spans="1:4" ht="16.5" thickBot="1">
      <c r="A30" s="54"/>
      <c r="B30" s="314" t="s">
        <v>203</v>
      </c>
      <c r="C30" s="315">
        <f>SUM(C7:C29)</f>
        <v>99993000</v>
      </c>
      <c r="D30" s="316"/>
    </row>
    <row r="32" spans="1:2" ht="12.75">
      <c r="A32" t="s">
        <v>108</v>
      </c>
      <c r="B32" s="204">
        <v>44949</v>
      </c>
    </row>
    <row r="33" spans="1:2" ht="12.75">
      <c r="A33" t="s">
        <v>109</v>
      </c>
      <c r="B33" t="s">
        <v>164</v>
      </c>
    </row>
  </sheetData>
  <sheetProtection/>
  <mergeCells count="1">
    <mergeCell ref="B4:C4"/>
  </mergeCells>
  <printOptions/>
  <pageMargins left="0.7" right="0.7" top="0.787401575" bottom="0.7874015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2023-02-16T14:08:04Z</cp:lastPrinted>
  <dcterms:created xsi:type="dcterms:W3CDTF">1997-01-24T11:07:25Z</dcterms:created>
  <dcterms:modified xsi:type="dcterms:W3CDTF">2023-03-01T09:59:00Z</dcterms:modified>
  <cp:category/>
  <cp:version/>
  <cp:contentType/>
  <cp:contentStatus/>
</cp:coreProperties>
</file>