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Přebytek 2020" sheetId="1" r:id="rId1"/>
  </sheets>
  <definedNames>
    <definedName name="_xlnm.Print_Area" localSheetId="0">'Přebytek 2020'!$A$1:$F$175</definedName>
  </definedNames>
  <calcPr fullCalcOnLoad="1"/>
</workbook>
</file>

<file path=xl/sharedStrings.xml><?xml version="1.0" encoding="utf-8"?>
<sst xmlns="http://schemas.openxmlformats.org/spreadsheetml/2006/main" count="246" uniqueCount="191">
  <si>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</si>
  <si>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</si>
  <si>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</si>
  <si>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</si>
  <si>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</si>
  <si>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</si>
  <si>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</si>
  <si>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</si>
  <si>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</si>
  <si>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</si>
  <si>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</si>
  <si>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</si>
  <si>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</si>
  <si>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</si>
  <si>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</si>
  <si>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</si>
  <si>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</si>
  <si>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</si>
  <si>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</si>
  <si>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</si>
  <si>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</si>
  <si>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</si>
  <si>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</si>
  <si>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</si>
  <si>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</si>
  <si>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</si>
  <si>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</si>
  <si>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</si>
  <si>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</si>
  <si>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</si>
  <si>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</si>
  <si>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</si>
  <si>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</si>
  <si>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</si>
  <si>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</si>
  <si>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</si>
  <si>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</si>
  <si>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</si>
  <si>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</si>
  <si>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</si>
  <si>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</si>
  <si>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</si>
  <si>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</si>
  <si>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3113</t>
  </si>
  <si>
    <t>6409</t>
  </si>
  <si>
    <t>3111</t>
  </si>
  <si>
    <t>Úvěr Jupiter club (ČSOB)</t>
  </si>
  <si>
    <t>Úvěr Dyje II. (Komerční banka)</t>
  </si>
  <si>
    <t>Odbor správy majetku a bytů:</t>
  </si>
  <si>
    <t>2212</t>
  </si>
  <si>
    <t>2219</t>
  </si>
  <si>
    <t xml:space="preserve"> vratky dotací do státního rozpočtu  - dotace SPOD</t>
  </si>
  <si>
    <t xml:space="preserve"> pasivní finanční vypořádání s krajem - vážení (odvod)</t>
  </si>
  <si>
    <t>doplnění rezervy na 5 mil. Kč</t>
  </si>
  <si>
    <t>Odbor školství:</t>
  </si>
  <si>
    <t>3314</t>
  </si>
  <si>
    <t xml:space="preserve">účet KB - úsekové měření </t>
  </si>
  <si>
    <t>účet ČSOB - úsekové měření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</si>
  <si>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</si>
  <si>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</si>
  <si>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3631</t>
  </si>
  <si>
    <t>zaokr.na celé Kč</t>
  </si>
  <si>
    <t xml:space="preserve">účet KB, ČSOB - úsekové měření </t>
  </si>
  <si>
    <t>částečné zapojení zůstatku</t>
  </si>
  <si>
    <t>KB - č.ú.  43-8342260247/0100</t>
  </si>
  <si>
    <t>KB - č.ú. 107-6907390227/0100</t>
  </si>
  <si>
    <t xml:space="preserve"> vratky dotací do státního rozpočtu  - sčítání lidu</t>
  </si>
  <si>
    <t>Úprava přechodu ul. Jihlavská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</si>
  <si>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</si>
  <si>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1)    Stav finančních prostředků k 31.12.2020</t>
  </si>
  <si>
    <t>Zůstatky běžných účtů k 31.12.2020</t>
  </si>
  <si>
    <t xml:space="preserve"> - základní rozpočet 2021 - zapojení FP tř. 8 financování </t>
  </si>
  <si>
    <t>zapojení části oček.přebytku do ZR 2021</t>
  </si>
  <si>
    <t>ČSOB - č.ú. 294583810/0300</t>
  </si>
  <si>
    <t>celkem 176.980.276 Kč</t>
  </si>
  <si>
    <t>zůstatek účtu k 31.12.2020</t>
  </si>
  <si>
    <t xml:space="preserve"> ostatní výdaje v rámci FV - převod dotace DÓZA</t>
  </si>
  <si>
    <t>zůstatek jistiny k 31.12.2020</t>
  </si>
  <si>
    <t>Převod neprofinancovaných závazků z r. 2020</t>
  </si>
  <si>
    <t>Celkem převod závazků z r. 2020</t>
  </si>
  <si>
    <t>fond TS+fond příjmy z pronájmů</t>
  </si>
  <si>
    <t>účet hospodářské činnosti</t>
  </si>
  <si>
    <t>účet cizích prostředků</t>
  </si>
  <si>
    <t>5311</t>
  </si>
  <si>
    <t>přístřešek na auto pro MP</t>
  </si>
  <si>
    <t>5512</t>
  </si>
  <si>
    <t>stavební úpravy hasičské zbrojnice</t>
  </si>
  <si>
    <t>odizolování obvodových stěn, úprava terénu hasičské zbrojnice</t>
  </si>
  <si>
    <t>6171</t>
  </si>
  <si>
    <t>bezpečnost dat a virtualizace - informační a komunikač.technologie</t>
  </si>
  <si>
    <t>digitální gramotnost - informační a komunikač.technologie</t>
  </si>
  <si>
    <t>3639</t>
  </si>
  <si>
    <t>síťová infrastruktura - informační a komunikač.technologie</t>
  </si>
  <si>
    <t>směna pozemků p. Klíma - doplatek</t>
  </si>
  <si>
    <t>výkup pozemků p. Bartušek</t>
  </si>
  <si>
    <t>výkup pozemků p. Janáková, Trojanová</t>
  </si>
  <si>
    <t>výkup garáže na obchvat p. Hořínek</t>
  </si>
  <si>
    <t>směna pozemků Rausovi</t>
  </si>
  <si>
    <t>výkup garáže na obchvat p. Salaš</t>
  </si>
  <si>
    <t>výkup garáže na obchvat p. Lojek</t>
  </si>
  <si>
    <t>Sanborn - výkup pozemků</t>
  </si>
  <si>
    <t>Volné zdroje k rozdělení celkem  v r. 2021</t>
  </si>
  <si>
    <t>Požadavky z volných zdrojů na rok 2021</t>
  </si>
  <si>
    <t>výkup pozemků od společnosti LIDL ve Svitu</t>
  </si>
  <si>
    <t>výkup pozemků na cyklostezku Měřín - VM podél D1</t>
  </si>
  <si>
    <t>Celkem plánované akce 2021</t>
  </si>
  <si>
    <t>Volné zdroje k rozdělení celkem v r. 2021</t>
  </si>
  <si>
    <t>Přebytek FP  k rozdělení do rozpočtu pro rok 2021</t>
  </si>
  <si>
    <t>3399</t>
  </si>
  <si>
    <t>umělé kluziště - nevyčerpané FP z r. 2020</t>
  </si>
  <si>
    <t>3313</t>
  </si>
  <si>
    <t>film k výročí MRS - neprovedené práce</t>
  </si>
  <si>
    <t>Oddělení investic:</t>
  </si>
  <si>
    <t>Odbor školství :</t>
  </si>
  <si>
    <t>MŠ Nad Plovárnou - opravy v suterénu budovy</t>
  </si>
  <si>
    <t>MŠ Nad Plovárnou - vybavení kuchyně</t>
  </si>
  <si>
    <t>MŠ Mírová - oprava dlažby, soklu a oprava vjezdu</t>
  </si>
  <si>
    <t>ZŠ Sokolovská - oprava povrchu dvora Bezděkov</t>
  </si>
  <si>
    <t>ZŠ Školní - klimatizace ředitelny - 2 místnosti</t>
  </si>
  <si>
    <t>Knihovna - zateplení budovy</t>
  </si>
  <si>
    <t>3315</t>
  </si>
  <si>
    <t>Muzeum - historické slavnosti</t>
  </si>
  <si>
    <t>zapojení příjmů z prodeje zboží TIC</t>
  </si>
  <si>
    <t>přechod Bezděkov (za ZŠ Sokolovská)</t>
  </si>
  <si>
    <t>chodník Vrchovecká</t>
  </si>
  <si>
    <t>oprava schodů a vpustí ul. Kolmá</t>
  </si>
  <si>
    <t>ZŠ Sokolovská - měření dozvuku a úpravy v místnosti náhr.zdroje</t>
  </si>
  <si>
    <t>PD rekonstrukce kuchyně MŠ Mostiště</t>
  </si>
  <si>
    <t>3421</t>
  </si>
  <si>
    <t>stavební úpravy DÓZA-středisko volného času</t>
  </si>
  <si>
    <t>rozšíření VO Lhotky, Kúsky</t>
  </si>
  <si>
    <t>dle rozborů m.č. za rok 2020</t>
  </si>
  <si>
    <t xml:space="preserve">  neúčelová rezerva - doplnění (v ZR 2021 = 1.900 tis.Kč)</t>
  </si>
  <si>
    <t xml:space="preserve">Opravy komunikací </t>
  </si>
  <si>
    <t>Požadavky vyplývající z posouzení stavu komunikací (dokumentace od fi Pavex)</t>
  </si>
  <si>
    <t>Ul. Nad Gymnáziem - Komunikace - realiazce  II. ETAPA</t>
  </si>
  <si>
    <t>II. ETAPA -Od žel. Viaduktu po dálniční most</t>
  </si>
  <si>
    <t>Ul. Nad Gymnáziem - Oprava komunikace realizace - I.ETAPA</t>
  </si>
  <si>
    <t>I. ETAPA - Od silnice II602 po žel. Viadukt</t>
  </si>
  <si>
    <t>PD Hliniště III. - projekt pro SP- komunikace</t>
  </si>
  <si>
    <t>Opravy chodníků</t>
  </si>
  <si>
    <t>cena z PD 4control</t>
  </si>
  <si>
    <t>Chodník ul. Zahradní - PD</t>
  </si>
  <si>
    <t>odhad ceny za PD (PD pro společné řízení)</t>
  </si>
  <si>
    <t>Ul. Nad Gymnáziem - Chodník - realizace II. ETAPA</t>
  </si>
  <si>
    <t>Ul. Nad Gymnáziem - Chodníků - realizace I.ETAPA</t>
  </si>
  <si>
    <t>PD Hliniště III. - projekt pro SP- chodníky</t>
  </si>
  <si>
    <t>Cyklostezka Karlov PDPS a realizace</t>
  </si>
  <si>
    <t>PD Hliniště III. - projekt pro SP - voda</t>
  </si>
  <si>
    <t>PD Hliniště III. - projekt pro SP - kanalizace</t>
  </si>
  <si>
    <t>Rekonstrukce zimního stadionu</t>
  </si>
  <si>
    <t xml:space="preserve">  </t>
  </si>
  <si>
    <t>VO Fajtův kopec - realizace</t>
  </si>
  <si>
    <t>od mostu přes dálnici po Fajtův kopec</t>
  </si>
  <si>
    <t>Ul. Nad Gymnáziem - VO - realiazce   II. ETAPA</t>
  </si>
  <si>
    <t>PD Hliniště III. - projekt pro SP - veřejné osvětlení</t>
  </si>
  <si>
    <t>Stavební úpravy obřadní síň Karlov - II.etapa - hlavní budova</t>
  </si>
  <si>
    <t>v roce 2021 není doporučeno realizovat z důvodu dělení zakázky</t>
  </si>
  <si>
    <t>PD Hliniště III. - projekt pro SP - inženýrské sítě</t>
  </si>
  <si>
    <t xml:space="preserve">Geodetické práce </t>
  </si>
  <si>
    <t>PD Hliniště III. - projekt pro SP - veřejné prostranství</t>
  </si>
  <si>
    <t xml:space="preserve">Přestavba býv. internátu na dům pro seniory </t>
  </si>
  <si>
    <t>celkový rozpočet na akci 65 mil. Kč, vlastní podíl města 51 mil., dotace 15 mil. Kč</t>
  </si>
  <si>
    <t xml:space="preserve"> - rozpočet m.č. Mostiště (dorovnání zálohy do rozpočtu 2021)</t>
  </si>
  <si>
    <t xml:space="preserve"> - rozpočet m.č. Lhotky (dorovnání zálohy do rozpočtu 2021)</t>
  </si>
  <si>
    <t xml:space="preserve"> - rozpočet m.č. Hrbov (dorovnání zálohy do rozpočtu 2021)</t>
  </si>
  <si>
    <t xml:space="preserve"> - rozpočet m.č. Olší (dorovnání zálohy do rozpočtu 2021)</t>
  </si>
  <si>
    <t>převod dotace pro DÓZU</t>
  </si>
  <si>
    <t>kotel pro ZŠ Oslavická</t>
  </si>
  <si>
    <t>Sportoviště VM:</t>
  </si>
  <si>
    <t>Nákup traktůrku vč.radlice, mulčovače a sekacího zařízení</t>
  </si>
  <si>
    <t>3412</t>
  </si>
  <si>
    <t>Areál zdraví I.část - rekonstrukce kurtů</t>
  </si>
  <si>
    <t>priorita č. 1</t>
  </si>
  <si>
    <t>viz. list Sportoviště VM-požadavky 2021</t>
  </si>
  <si>
    <t>viz. list Odbor školství-požadavky 2021</t>
  </si>
  <si>
    <t>viz. list Oddělení investic-požadavky 2021</t>
  </si>
  <si>
    <t>viz. list Odbor SMB-požadavky 2021</t>
  </si>
  <si>
    <r>
      <t>zůstatek účtu k 31.12.2020</t>
    </r>
    <r>
      <rPr>
        <i/>
        <sz val="10"/>
        <color indexed="10"/>
        <rFont val="Arial CE"/>
        <family val="0"/>
      </rPr>
      <t xml:space="preserve">          15 mil. Kč zapojeno do základ.rozpočtu 2021</t>
    </r>
  </si>
  <si>
    <t>Generali Investmenst-Fond korporátních dluhopisů</t>
  </si>
  <si>
    <t>2141</t>
  </si>
  <si>
    <t>parkovací místa Podhradí, odstavná plochy Svit,studie proveditelnosti</t>
  </si>
  <si>
    <t>restaurace zimní stadion - majetkové vypořádání</t>
  </si>
  <si>
    <t xml:space="preserve">Dne:  21.1.2021       </t>
  </si>
  <si>
    <t>dle rozpočtů m.č. na rok 2021       +  5.726.000 Kč</t>
  </si>
  <si>
    <t>ŘEŠENO ÚVĚREM</t>
  </si>
  <si>
    <t>odkup vlastnického podílu AQUEKO gastro s.r.o. (viz. materiál REKO ZS-ZM 9.2.)</t>
  </si>
  <si>
    <t>schváleno ZM 9.2.2021</t>
  </si>
  <si>
    <t>Příloha k ZÚ č. 2</t>
  </si>
  <si>
    <t xml:space="preserve">Finanční vypořádání a rozdělení zdrojů po FV za rok 2020 </t>
  </si>
  <si>
    <t>Rozdělení přebytku schváleno ZM 9.2.2021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</si>
</sst>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</numFmts>
  <fonts count="63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0"/>
      <color indexed="17"/>
      <name val="Arial CE"/>
      <family val="0"/>
    </font>
    <font>
      <sz val="12"/>
      <color indexed="8"/>
      <name val="Calibri"/>
      <family val="2"/>
    </font>
    <font>
      <sz val="12"/>
      <name val="Calibri"/>
      <family val="2"/>
    </font>
    <font>
      <b/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b/>
      <i/>
      <sz val="10"/>
      <color rgb="FF00B050"/>
      <name val="Arial CE"/>
      <family val="0"/>
    </font>
    <font>
      <sz val="12"/>
      <color theme="1"/>
      <name val="Calibri"/>
      <family val="2"/>
    </font>
    <font>
      <b/>
      <i/>
      <sz val="10"/>
      <color rgb="FFFF0000"/>
      <name val="Arial CE"/>
      <family val="0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10" fillId="12" borderId="18" xfId="0" applyFont="1" applyFill="1" applyBorder="1" applyAlignment="1">
      <alignment/>
    </xf>
    <xf numFmtId="49" fontId="2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12" borderId="21" xfId="0" applyFont="1" applyFill="1" applyBorder="1" applyAlignment="1">
      <alignment/>
    </xf>
    <xf numFmtId="4" fontId="1" fillId="12" borderId="2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9" fillId="0" borderId="22" xfId="0" applyFon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3" xfId="0" applyNumberFormat="1" applyFill="1" applyBorder="1" applyAlignment="1">
      <alignment horizontal="center"/>
    </xf>
    <xf numFmtId="49" fontId="0" fillId="0" borderId="24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6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4" fontId="1" fillId="0" borderId="29" xfId="0" applyNumberFormat="1" applyFont="1" applyBorder="1" applyAlignment="1">
      <alignment horizontal="right"/>
    </xf>
    <xf numFmtId="49" fontId="3" fillId="0" borderId="30" xfId="0" applyNumberFormat="1" applyFont="1" applyBorder="1" applyAlignment="1">
      <alignment/>
    </xf>
    <xf numFmtId="4" fontId="1" fillId="36" borderId="31" xfId="0" applyNumberFormat="1" applyFon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" fontId="1" fillId="0" borderId="31" xfId="0" applyNumberFormat="1" applyFont="1" applyBorder="1" applyAlignment="1">
      <alignment horizontal="right"/>
    </xf>
    <xf numFmtId="49" fontId="2" fillId="0" borderId="30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33" xfId="0" applyBorder="1" applyAlignment="1">
      <alignment/>
    </xf>
    <xf numFmtId="49" fontId="2" fillId="0" borderId="34" xfId="0" applyNumberFormat="1" applyFont="1" applyBorder="1" applyAlignment="1">
      <alignment/>
    </xf>
    <xf numFmtId="4" fontId="1" fillId="0" borderId="31" xfId="0" applyNumberFormat="1" applyFont="1" applyFill="1" applyBorder="1" applyAlignment="1">
      <alignment horizontal="right"/>
    </xf>
    <xf numFmtId="49" fontId="2" fillId="0" borderId="35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6" xfId="0" applyBorder="1" applyAlignment="1">
      <alignment/>
    </xf>
    <xf numFmtId="4" fontId="0" fillId="0" borderId="36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37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 horizontal="right"/>
    </xf>
    <xf numFmtId="49" fontId="58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12" fillId="0" borderId="13" xfId="45" applyFont="1" applyFill="1" applyBorder="1">
      <alignment/>
      <protection/>
    </xf>
    <xf numFmtId="0" fontId="2" fillId="0" borderId="10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6" borderId="10" xfId="0" applyFont="1" applyFill="1" applyBorder="1" applyAlignment="1">
      <alignment/>
    </xf>
    <xf numFmtId="4" fontId="1" fillId="36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12" fillId="0" borderId="38" xfId="45" applyFont="1" applyFill="1" applyBorder="1">
      <alignment/>
      <protection/>
    </xf>
    <xf numFmtId="49" fontId="0" fillId="0" borderId="0" xfId="0" applyNumberFormat="1" applyBorder="1" applyAlignment="1">
      <alignment horizontal="center"/>
    </xf>
    <xf numFmtId="49" fontId="2" fillId="33" borderId="38" xfId="0" applyNumberFormat="1" applyFont="1" applyFill="1" applyBorder="1" applyAlignment="1">
      <alignment/>
    </xf>
    <xf numFmtId="49" fontId="2" fillId="0" borderId="38" xfId="0" applyNumberFormat="1" applyFont="1" applyFill="1" applyBorder="1" applyAlignment="1">
      <alignment/>
    </xf>
    <xf numFmtId="49" fontId="2" fillId="0" borderId="38" xfId="0" applyNumberFormat="1" applyFont="1" applyBorder="1" applyAlignment="1">
      <alignment/>
    </xf>
    <xf numFmtId="49" fontId="2" fillId="37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6" borderId="39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/>
    </xf>
    <xf numFmtId="4" fontId="0" fillId="38" borderId="10" xfId="0" applyNumberFormat="1" applyFill="1" applyBorder="1" applyAlignment="1">
      <alignment horizontal="right"/>
    </xf>
    <xf numFmtId="4" fontId="11" fillId="38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1" fillId="5" borderId="10" xfId="0" applyNumberFormat="1" applyFon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8" borderId="10" xfId="0" applyNumberFormat="1" applyFont="1" applyFill="1" applyBorder="1" applyAlignment="1">
      <alignment horizontal="right"/>
    </xf>
    <xf numFmtId="4" fontId="59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6" borderId="10" xfId="0" applyNumberFormat="1" applyFill="1" applyBorder="1" applyAlignment="1">
      <alignment horizontal="right"/>
    </xf>
    <xf numFmtId="49" fontId="2" fillId="36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8" borderId="11" xfId="0" applyNumberFormat="1" applyFont="1" applyFill="1" applyBorder="1" applyAlignment="1">
      <alignment horizontal="right"/>
    </xf>
    <xf numFmtId="0" fontId="1" fillId="0" borderId="32" xfId="0" applyFont="1" applyBorder="1" applyAlignment="1">
      <alignment/>
    </xf>
    <xf numFmtId="49" fontId="0" fillId="33" borderId="24" xfId="0" applyNumberFormat="1" applyFill="1" applyBorder="1" applyAlignment="1">
      <alignment horizontal="center"/>
    </xf>
    <xf numFmtId="0" fontId="0" fillId="10" borderId="40" xfId="0" applyFill="1" applyBorder="1" applyAlignment="1">
      <alignment/>
    </xf>
    <xf numFmtId="4" fontId="1" fillId="10" borderId="41" xfId="0" applyNumberFormat="1" applyFont="1" applyFill="1" applyBorder="1" applyAlignment="1">
      <alignment horizontal="right"/>
    </xf>
    <xf numFmtId="0" fontId="0" fillId="10" borderId="42" xfId="0" applyFill="1" applyBorder="1" applyAlignment="1">
      <alignment/>
    </xf>
    <xf numFmtId="4" fontId="1" fillId="10" borderId="43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4" fontId="59" fillId="0" borderId="21" xfId="0" applyNumberFormat="1" applyFont="1" applyBorder="1" applyAlignment="1">
      <alignment horizontal="right" vertical="center"/>
    </xf>
    <xf numFmtId="49" fontId="2" fillId="0" borderId="15" xfId="0" applyNumberFormat="1" applyFont="1" applyBorder="1" applyAlignment="1">
      <alignment wrapText="1"/>
    </xf>
    <xf numFmtId="49" fontId="17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" fontId="18" fillId="33" borderId="10" xfId="0" applyNumberFormat="1" applyFont="1" applyFill="1" applyBorder="1" applyAlignment="1">
      <alignment horizontal="right"/>
    </xf>
    <xf numFmtId="49" fontId="0" fillId="33" borderId="23" xfId="0" applyNumberFormat="1" applyFill="1" applyBorder="1" applyAlignment="1">
      <alignment horizontal="center"/>
    </xf>
    <xf numFmtId="49" fontId="0" fillId="33" borderId="26" xfId="0" applyNumberForma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" fontId="60" fillId="36" borderId="0" xfId="0" applyNumberFormat="1" applyFont="1" applyFill="1" applyBorder="1" applyAlignment="1">
      <alignment horizontal="right"/>
    </xf>
    <xf numFmtId="0" fontId="0" fillId="0" borderId="20" xfId="0" applyBorder="1" applyAlignment="1">
      <alignment horizontal="center" vertical="center"/>
    </xf>
    <xf numFmtId="3" fontId="0" fillId="39" borderId="44" xfId="0" applyNumberFormat="1" applyFill="1" applyBorder="1" applyAlignment="1">
      <alignment/>
    </xf>
    <xf numFmtId="3" fontId="0" fillId="39" borderId="45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" fontId="0" fillId="33" borderId="21" xfId="0" applyNumberFormat="1" applyFont="1" applyFill="1" applyBorder="1" applyAlignment="1">
      <alignment horizontal="right"/>
    </xf>
    <xf numFmtId="49" fontId="0" fillId="33" borderId="42" xfId="0" applyNumberFormat="1" applyFill="1" applyBorder="1" applyAlignment="1">
      <alignment horizontal="center"/>
    </xf>
    <xf numFmtId="49" fontId="2" fillId="0" borderId="34" xfId="0" applyNumberFormat="1" applyFont="1" applyBorder="1" applyAlignment="1">
      <alignment/>
    </xf>
    <xf numFmtId="4" fontId="59" fillId="0" borderId="12" xfId="0" applyNumberFormat="1" applyFont="1" applyFill="1" applyBorder="1" applyAlignment="1">
      <alignment horizontal="right"/>
    </xf>
    <xf numFmtId="4" fontId="59" fillId="0" borderId="10" xfId="0" applyNumberFormat="1" applyFont="1" applyFill="1" applyBorder="1" applyAlignment="1">
      <alignment horizontal="right"/>
    </xf>
    <xf numFmtId="4" fontId="0" fillId="0" borderId="46" xfId="0" applyNumberFormat="1" applyBorder="1" applyAlignment="1">
      <alignment horizontal="right"/>
    </xf>
    <xf numFmtId="0" fontId="0" fillId="0" borderId="47" xfId="0" applyBorder="1" applyAlignment="1">
      <alignment/>
    </xf>
    <xf numFmtId="4" fontId="2" fillId="0" borderId="48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1" fillId="0" borderId="10" xfId="0" applyFont="1" applyFill="1" applyBorder="1" applyAlignment="1">
      <alignment/>
    </xf>
    <xf numFmtId="0" fontId="12" fillId="0" borderId="10" xfId="45" applyFill="1" applyBorder="1" applyAlignment="1">
      <alignment horizontal="center"/>
      <protection/>
    </xf>
    <xf numFmtId="0" fontId="39" fillId="0" borderId="10" xfId="45" applyFont="1" applyFill="1" applyBorder="1">
      <alignment/>
      <protection/>
    </xf>
    <xf numFmtId="0" fontId="1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12" fillId="0" borderId="10" xfId="45" applyFont="1" applyFill="1" applyBorder="1" applyAlignment="1">
      <alignment horizontal="center"/>
      <protection/>
    </xf>
    <xf numFmtId="4" fontId="0" fillId="0" borderId="10" xfId="0" applyNumberFormat="1" applyFont="1" applyFill="1" applyBorder="1" applyAlignment="1">
      <alignment horizontal="right"/>
    </xf>
    <xf numFmtId="165" fontId="12" fillId="0" borderId="10" xfId="45" applyNumberFormat="1" applyFont="1" applyFill="1" applyBorder="1">
      <alignment/>
      <protection/>
    </xf>
    <xf numFmtId="4" fontId="12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61" fillId="0" borderId="38" xfId="0" applyFont="1" applyFill="1" applyBorder="1" applyAlignment="1">
      <alignment wrapText="1"/>
    </xf>
    <xf numFmtId="0" fontId="39" fillId="0" borderId="38" xfId="45" applyFont="1" applyFill="1" applyBorder="1">
      <alignment/>
      <protection/>
    </xf>
    <xf numFmtId="4" fontId="61" fillId="0" borderId="38" xfId="0" applyNumberFormat="1" applyFont="1" applyFill="1" applyBorder="1" applyAlignment="1">
      <alignment horizontal="right"/>
    </xf>
    <xf numFmtId="4" fontId="39" fillId="0" borderId="38" xfId="0" applyNumberFormat="1" applyFont="1" applyFill="1" applyBorder="1" applyAlignment="1">
      <alignment horizontal="left"/>
    </xf>
    <xf numFmtId="3" fontId="0" fillId="39" borderId="44" xfId="0" applyNumberFormat="1" applyFill="1" applyBorder="1" applyAlignment="1">
      <alignment vertical="center"/>
    </xf>
    <xf numFmtId="3" fontId="0" fillId="40" borderId="44" xfId="0" applyNumberFormat="1" applyFill="1" applyBorder="1" applyAlignment="1">
      <alignment/>
    </xf>
    <xf numFmtId="49" fontId="3" fillId="0" borderId="38" xfId="0" applyNumberFormat="1" applyFont="1" applyBorder="1" applyAlignment="1">
      <alignment/>
    </xf>
    <xf numFmtId="49" fontId="2" fillId="5" borderId="38" xfId="0" applyNumberFormat="1" applyFont="1" applyFill="1" applyBorder="1" applyAlignment="1">
      <alignment/>
    </xf>
    <xf numFmtId="0" fontId="39" fillId="36" borderId="10" xfId="45" applyFont="1" applyFill="1" applyBorder="1">
      <alignment/>
      <protection/>
    </xf>
    <xf numFmtId="0" fontId="39" fillId="41" borderId="10" xfId="45" applyFont="1" applyFill="1" applyBorder="1">
      <alignment/>
      <protection/>
    </xf>
    <xf numFmtId="0" fontId="61" fillId="42" borderId="10" xfId="0" applyFont="1" applyFill="1" applyBorder="1" applyAlignment="1">
      <alignment/>
    </xf>
    <xf numFmtId="0" fontId="61" fillId="43" borderId="10" xfId="0" applyFon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40" borderId="49" xfId="0" applyNumberFormat="1" applyFill="1" applyBorder="1" applyAlignment="1">
      <alignment/>
    </xf>
    <xf numFmtId="3" fontId="0" fillId="39" borderId="49" xfId="0" applyNumberFormat="1" applyFill="1" applyBorder="1" applyAlignment="1">
      <alignment/>
    </xf>
    <xf numFmtId="0" fontId="62" fillId="0" borderId="10" xfId="0" applyFont="1" applyFill="1" applyBorder="1" applyAlignment="1">
      <alignment/>
    </xf>
    <xf numFmtId="0" fontId="3" fillId="37" borderId="0" xfId="0" applyFont="1" applyFill="1" applyBorder="1" applyAlignment="1">
      <alignment vertical="center"/>
    </xf>
    <xf numFmtId="4" fontId="3" fillId="37" borderId="0" xfId="0" applyNumberFormat="1" applyFont="1" applyFill="1" applyBorder="1" applyAlignment="1">
      <alignment horizontal="right" vertical="center"/>
    </xf>
    <xf numFmtId="3" fontId="1" fillId="37" borderId="0" xfId="0" applyNumberFormat="1" applyFont="1" applyFill="1" applyAlignment="1">
      <alignment vertical="center"/>
    </xf>
    <xf numFmtId="0" fontId="0" fillId="11" borderId="0" xfId="0" applyFill="1" applyAlignment="1">
      <alignment/>
    </xf>
    <xf numFmtId="0" fontId="39" fillId="11" borderId="10" xfId="0" applyFont="1" applyFill="1" applyBorder="1" applyAlignment="1">
      <alignment/>
    </xf>
    <xf numFmtId="0" fontId="39" fillId="11" borderId="10" xfId="45" applyFont="1" applyFill="1" applyBorder="1">
      <alignment/>
      <protection/>
    </xf>
    <xf numFmtId="0" fontId="2" fillId="43" borderId="0" xfId="0" applyFont="1" applyFill="1" applyBorder="1" applyAlignment="1">
      <alignment/>
    </xf>
    <xf numFmtId="3" fontId="9" fillId="43" borderId="19" xfId="0" applyNumberFormat="1" applyFont="1" applyFill="1" applyBorder="1" applyAlignment="1">
      <alignment/>
    </xf>
    <xf numFmtId="3" fontId="6" fillId="43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40" borderId="49" xfId="0" applyNumberFormat="1" applyFont="1" applyFill="1" applyBorder="1" applyAlignment="1">
      <alignment/>
    </xf>
    <xf numFmtId="0" fontId="1" fillId="0" borderId="27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16" fillId="0" borderId="32" xfId="0" applyFont="1" applyBorder="1" applyAlignment="1">
      <alignment horizontal="center" wrapText="1"/>
    </xf>
    <xf numFmtId="0" fontId="59" fillId="0" borderId="32" xfId="0" applyFont="1" applyBorder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SheetLayoutView="100" zoomScalePageLayoutView="0" workbookViewId="0" topLeftCell="A1">
      <selection activeCell="C123" sqref="C123"/>
    </sheetView>
  </sheetViews>
  <sheetFormatPr defaultColWidth="9.00390625" defaultRowHeight="12.75"/>
  <cols>
    <col min="1" max="1" width="10.875" style="34" customWidth="1"/>
    <col min="2" max="2" width="50.875" style="0" customWidth="1"/>
    <col min="3" max="3" width="15.75390625" style="0" customWidth="1"/>
    <col min="4" max="4" width="79.125" style="0" customWidth="1"/>
    <col min="5" max="5" width="22.375" style="0" customWidth="1"/>
    <col min="6" max="6" width="18.00390625" style="0" customWidth="1"/>
  </cols>
  <sheetData>
    <row r="1" spans="1:4" ht="15.75" customHeight="1">
      <c r="A1" s="56" t="s">
        <v>189</v>
      </c>
      <c r="B1" s="56"/>
      <c r="C1" s="56"/>
      <c r="D1" s="57" t="s">
        <v>188</v>
      </c>
    </row>
    <row r="2" spans="1:4" ht="15" customHeight="1" thickBot="1">
      <c r="A2" s="58"/>
      <c r="B2" s="59"/>
      <c r="C2" s="60"/>
      <c r="D2" s="61"/>
    </row>
    <row r="3" spans="1:4" ht="15" customHeight="1" thickBot="1">
      <c r="A3" s="62" t="s">
        <v>12</v>
      </c>
      <c r="B3" s="63"/>
      <c r="C3" s="64" t="s">
        <v>13</v>
      </c>
      <c r="D3" s="65" t="s">
        <v>14</v>
      </c>
    </row>
    <row r="4" spans="1:4" ht="15" customHeight="1" thickBot="1">
      <c r="A4" s="200" t="s">
        <v>69</v>
      </c>
      <c r="B4" s="201"/>
      <c r="C4" s="66">
        <f>SUM(C5:C18)</f>
        <v>103602276</v>
      </c>
      <c r="D4" s="152" t="s">
        <v>74</v>
      </c>
    </row>
    <row r="5" spans="1:4" ht="15" customHeight="1">
      <c r="A5" s="67"/>
      <c r="B5" s="94" t="s">
        <v>70</v>
      </c>
      <c r="C5" s="68"/>
      <c r="D5" s="69" t="s">
        <v>61</v>
      </c>
    </row>
    <row r="6" spans="1:4" ht="15" customHeight="1">
      <c r="A6" s="67"/>
      <c r="B6" s="1" t="s">
        <v>36</v>
      </c>
      <c r="C6" s="15">
        <v>14487395</v>
      </c>
      <c r="D6" s="70"/>
    </row>
    <row r="7" spans="1:4" ht="15" customHeight="1">
      <c r="A7" s="67"/>
      <c r="B7" s="1" t="s">
        <v>37</v>
      </c>
      <c r="C7" s="10">
        <v>16109176</v>
      </c>
      <c r="D7" s="70"/>
    </row>
    <row r="8" spans="1:4" ht="15" customHeight="1">
      <c r="A8" s="67"/>
      <c r="B8" s="2" t="s">
        <v>38</v>
      </c>
      <c r="C8" s="11">
        <v>6083877</v>
      </c>
      <c r="D8" s="93"/>
    </row>
    <row r="9" spans="1:4" ht="15" customHeight="1">
      <c r="A9" s="67"/>
      <c r="B9" s="2" t="s">
        <v>39</v>
      </c>
      <c r="C9" s="11">
        <v>42018982</v>
      </c>
      <c r="D9" s="93"/>
    </row>
    <row r="10" spans="1:4" ht="15" customHeight="1">
      <c r="A10" s="67"/>
      <c r="B10" s="2" t="s">
        <v>64</v>
      </c>
      <c r="C10" s="11">
        <v>533434</v>
      </c>
      <c r="D10" s="93"/>
    </row>
    <row r="11" spans="1:4" ht="15" customHeight="1">
      <c r="A11" s="67"/>
      <c r="B11" s="2" t="s">
        <v>65</v>
      </c>
      <c r="C11" s="11">
        <v>73573</v>
      </c>
      <c r="D11" s="93"/>
    </row>
    <row r="12" spans="1:4" ht="15" customHeight="1">
      <c r="A12" s="67"/>
      <c r="B12" s="2" t="s">
        <v>40</v>
      </c>
      <c r="C12" s="11">
        <v>5965319</v>
      </c>
      <c r="D12" s="93"/>
    </row>
    <row r="13" spans="1:4" ht="15" customHeight="1">
      <c r="A13" s="67"/>
      <c r="B13" s="1" t="s">
        <v>41</v>
      </c>
      <c r="C13" s="10">
        <v>1854082</v>
      </c>
      <c r="D13" s="70"/>
    </row>
    <row r="14" spans="1:4" ht="15" customHeight="1" thickBot="1">
      <c r="A14" s="67"/>
      <c r="B14" s="156" t="s">
        <v>73</v>
      </c>
      <c r="C14" s="155">
        <v>1854438</v>
      </c>
      <c r="D14" s="157"/>
    </row>
    <row r="15" spans="1:5" ht="15" customHeight="1">
      <c r="A15" s="67"/>
      <c r="B15" s="127" t="s">
        <v>62</v>
      </c>
      <c r="C15" s="128">
        <v>6000000</v>
      </c>
      <c r="D15" s="78" t="s">
        <v>63</v>
      </c>
      <c r="E15" s="132"/>
    </row>
    <row r="16" spans="1:4" ht="15" customHeight="1">
      <c r="A16" s="67"/>
      <c r="B16" s="2" t="s">
        <v>179</v>
      </c>
      <c r="C16" s="11">
        <v>82000000</v>
      </c>
      <c r="D16" s="93"/>
    </row>
    <row r="17" spans="1:5" ht="15" customHeight="1">
      <c r="A17" s="67"/>
      <c r="B17" s="2"/>
      <c r="C17" s="11"/>
      <c r="D17" s="93"/>
      <c r="E17" s="3"/>
    </row>
    <row r="18" spans="1:5" ht="27.75" customHeight="1" thickBot="1">
      <c r="A18" s="85"/>
      <c r="B18" s="133" t="s">
        <v>71</v>
      </c>
      <c r="C18" s="134">
        <v>-73378000</v>
      </c>
      <c r="D18" s="135" t="s">
        <v>72</v>
      </c>
      <c r="E18" s="12"/>
    </row>
    <row r="19" spans="1:4" ht="15" customHeight="1" thickBot="1">
      <c r="A19" s="62" t="s">
        <v>15</v>
      </c>
      <c r="B19" s="71"/>
      <c r="C19" s="72">
        <f>SUM(C20:C26)</f>
        <v>0</v>
      </c>
      <c r="D19" s="73"/>
    </row>
    <row r="20" spans="1:4" ht="15" customHeight="1">
      <c r="A20" s="67"/>
      <c r="B20" s="4" t="s">
        <v>16</v>
      </c>
      <c r="C20" s="68">
        <v>0</v>
      </c>
      <c r="D20" s="69"/>
    </row>
    <row r="21" spans="1:4" ht="15" customHeight="1">
      <c r="A21" s="67"/>
      <c r="B21" s="1" t="s">
        <v>17</v>
      </c>
      <c r="C21" s="10">
        <v>0</v>
      </c>
      <c r="D21" s="6"/>
    </row>
    <row r="22" spans="1:4" ht="15" customHeight="1">
      <c r="A22" s="67"/>
      <c r="B22" s="1" t="s">
        <v>18</v>
      </c>
      <c r="C22" s="10">
        <v>0</v>
      </c>
      <c r="D22" s="74"/>
    </row>
    <row r="23" spans="1:4" ht="15" customHeight="1">
      <c r="A23" s="67"/>
      <c r="B23" s="1" t="s">
        <v>19</v>
      </c>
      <c r="C23" s="10">
        <v>0</v>
      </c>
      <c r="D23" s="6"/>
    </row>
    <row r="24" spans="1:4" ht="15" customHeight="1">
      <c r="A24" s="67"/>
      <c r="B24" s="1" t="s">
        <v>20</v>
      </c>
      <c r="C24" s="10">
        <v>0</v>
      </c>
      <c r="D24" s="88"/>
    </row>
    <row r="25" spans="1:4" ht="15" customHeight="1">
      <c r="A25" s="67"/>
      <c r="B25" s="1" t="s">
        <v>21</v>
      </c>
      <c r="C25" s="21">
        <v>0</v>
      </c>
      <c r="D25" s="6"/>
    </row>
    <row r="26" spans="1:4" ht="15" customHeight="1" thickBot="1">
      <c r="A26" s="67"/>
      <c r="B26" s="1" t="s">
        <v>22</v>
      </c>
      <c r="C26" s="10">
        <v>0</v>
      </c>
      <c r="D26" s="6"/>
    </row>
    <row r="27" spans="1:4" ht="15" customHeight="1" thickBot="1">
      <c r="A27" s="62" t="s">
        <v>23</v>
      </c>
      <c r="B27" s="75"/>
      <c r="C27" s="72">
        <f>SUM(C28:C35)</f>
        <v>11200</v>
      </c>
      <c r="D27" s="76"/>
    </row>
    <row r="28" spans="1:4" ht="15" customHeight="1">
      <c r="A28" s="67"/>
      <c r="B28" s="4" t="s">
        <v>51</v>
      </c>
      <c r="C28" s="153"/>
      <c r="D28" s="118"/>
    </row>
    <row r="29" spans="1:4" ht="15" customHeight="1">
      <c r="A29" s="67"/>
      <c r="B29" s="1" t="s">
        <v>66</v>
      </c>
      <c r="C29" s="154"/>
      <c r="D29" s="6"/>
    </row>
    <row r="30" spans="1:4" ht="15" customHeight="1">
      <c r="A30" s="67"/>
      <c r="B30" s="1" t="s">
        <v>52</v>
      </c>
      <c r="C30" s="117"/>
      <c r="D30" s="6"/>
    </row>
    <row r="31" spans="1:4" ht="15" customHeight="1">
      <c r="A31" s="67"/>
      <c r="B31" s="1" t="s">
        <v>24</v>
      </c>
      <c r="C31" s="10"/>
      <c r="D31" s="6"/>
    </row>
    <row r="32" spans="1:4" ht="15" customHeight="1">
      <c r="A32" s="67"/>
      <c r="B32" s="1" t="s">
        <v>34</v>
      </c>
      <c r="C32" s="10"/>
      <c r="D32" s="6"/>
    </row>
    <row r="33" spans="1:4" ht="15" customHeight="1">
      <c r="A33" s="67"/>
      <c r="B33" s="1" t="s">
        <v>25</v>
      </c>
      <c r="C33" s="10"/>
      <c r="D33" s="6"/>
    </row>
    <row r="34" spans="1:4" ht="15" customHeight="1">
      <c r="A34" s="67"/>
      <c r="B34" s="1" t="s">
        <v>76</v>
      </c>
      <c r="C34" s="117">
        <v>11200</v>
      </c>
      <c r="D34" s="6" t="s">
        <v>167</v>
      </c>
    </row>
    <row r="35" spans="1:4" ht="15" customHeight="1" thickBot="1">
      <c r="A35" s="67"/>
      <c r="B35" s="2"/>
      <c r="C35" s="11"/>
      <c r="D35" s="7"/>
    </row>
    <row r="36" spans="1:4" ht="15" customHeight="1" thickBot="1">
      <c r="A36" s="62" t="s">
        <v>26</v>
      </c>
      <c r="B36" s="71"/>
      <c r="C36" s="77">
        <f>SUM(C4+C19-C27)</f>
        <v>103591076</v>
      </c>
      <c r="D36" s="73"/>
    </row>
    <row r="37" spans="1:4" ht="15" customHeight="1" thickBot="1">
      <c r="A37" s="67"/>
      <c r="B37" s="3"/>
      <c r="C37" s="12"/>
      <c r="D37" s="78"/>
    </row>
    <row r="38" spans="1:4" ht="15" customHeight="1" thickBot="1">
      <c r="A38" s="62" t="s">
        <v>58</v>
      </c>
      <c r="B38" s="75"/>
      <c r="C38" s="72">
        <f>SUM(C39:C44)</f>
        <v>40230298.08</v>
      </c>
      <c r="D38" s="76"/>
    </row>
    <row r="39" spans="1:5" ht="15" customHeight="1">
      <c r="A39" s="125"/>
      <c r="B39" s="127" t="s">
        <v>56</v>
      </c>
      <c r="C39" s="128">
        <v>399198.16</v>
      </c>
      <c r="D39" s="78" t="s">
        <v>75</v>
      </c>
      <c r="E39" s="209"/>
    </row>
    <row r="40" spans="1:5" ht="15" customHeight="1" thickBot="1">
      <c r="A40" s="125"/>
      <c r="B40" s="129" t="s">
        <v>57</v>
      </c>
      <c r="C40" s="130">
        <v>22954988.56</v>
      </c>
      <c r="D40" s="78" t="s">
        <v>178</v>
      </c>
      <c r="E40" s="210"/>
    </row>
    <row r="41" spans="1:4" ht="15" customHeight="1">
      <c r="A41" s="67"/>
      <c r="B41" s="4" t="s">
        <v>27</v>
      </c>
      <c r="C41" s="79">
        <v>398297.32</v>
      </c>
      <c r="D41" s="69"/>
    </row>
    <row r="42" spans="1:4" ht="15" customHeight="1">
      <c r="A42" s="67"/>
      <c r="B42" s="1" t="s">
        <v>28</v>
      </c>
      <c r="C42" s="21">
        <v>29446.84</v>
      </c>
      <c r="D42" s="6"/>
    </row>
    <row r="43" spans="1:4" ht="15" customHeight="1">
      <c r="A43" s="67"/>
      <c r="B43" s="2" t="s">
        <v>80</v>
      </c>
      <c r="C43" s="80">
        <v>6749622.05</v>
      </c>
      <c r="D43" s="7"/>
    </row>
    <row r="44" spans="1:4" ht="15" customHeight="1">
      <c r="A44" s="67"/>
      <c r="B44" s="2" t="s">
        <v>81</v>
      </c>
      <c r="C44" s="80">
        <v>9698745.15</v>
      </c>
      <c r="D44" s="7"/>
    </row>
    <row r="45" spans="1:4" ht="15" customHeight="1" thickBot="1">
      <c r="A45" s="67"/>
      <c r="B45" s="81" t="s">
        <v>82</v>
      </c>
      <c r="C45" s="82">
        <v>360001.95</v>
      </c>
      <c r="D45" s="83"/>
    </row>
    <row r="46" spans="1:4" ht="15" customHeight="1" thickBot="1">
      <c r="A46" s="62" t="s">
        <v>29</v>
      </c>
      <c r="B46" s="75"/>
      <c r="C46" s="77">
        <f>SUM(C47:C48)</f>
        <v>44018589</v>
      </c>
      <c r="D46" s="76"/>
    </row>
    <row r="47" spans="1:4" ht="15" customHeight="1">
      <c r="A47" s="67"/>
      <c r="B47" s="1" t="s">
        <v>47</v>
      </c>
      <c r="C47" s="21">
        <v>5555125</v>
      </c>
      <c r="D47" s="6" t="s">
        <v>77</v>
      </c>
    </row>
    <row r="48" spans="1:4" ht="15" customHeight="1">
      <c r="A48" s="67"/>
      <c r="B48" s="1" t="s">
        <v>46</v>
      </c>
      <c r="C48" s="10">
        <v>38463464</v>
      </c>
      <c r="D48" s="6" t="s">
        <v>77</v>
      </c>
    </row>
    <row r="49" spans="1:4" ht="15" customHeight="1" thickBot="1">
      <c r="A49" s="67"/>
      <c r="B49" s="2"/>
      <c r="C49" s="11"/>
      <c r="D49" s="7"/>
    </row>
    <row r="50" spans="1:4" ht="15" customHeight="1" thickBot="1">
      <c r="A50" s="84" t="s">
        <v>30</v>
      </c>
      <c r="B50" s="75"/>
      <c r="C50" s="72">
        <f>SUM(C51:C52)</f>
        <v>0</v>
      </c>
      <c r="D50" s="76"/>
    </row>
    <row r="51" spans="1:4" ht="15" customHeight="1">
      <c r="A51" s="67"/>
      <c r="B51" s="4" t="s">
        <v>31</v>
      </c>
      <c r="C51" s="68">
        <v>0</v>
      </c>
      <c r="D51" s="69"/>
    </row>
    <row r="52" spans="1:4" ht="13.5" customHeight="1" thickBot="1">
      <c r="A52" s="85"/>
      <c r="B52" s="86" t="s">
        <v>32</v>
      </c>
      <c r="C52" s="87">
        <v>0</v>
      </c>
      <c r="D52" s="83"/>
    </row>
    <row r="53" spans="1:4" ht="13.5" customHeight="1" thickBot="1">
      <c r="A53" s="131"/>
      <c r="B53" s="3"/>
      <c r="C53" s="12"/>
      <c r="D53" s="78"/>
    </row>
    <row r="54" ht="13.5" thickBot="1">
      <c r="D54" s="31" t="s">
        <v>0</v>
      </c>
    </row>
    <row r="55" spans="1:4" ht="13.5" thickBot="1">
      <c r="A55" s="202" t="s">
        <v>33</v>
      </c>
      <c r="B55" s="203"/>
      <c r="C55" s="108">
        <f>C36</f>
        <v>103591076</v>
      </c>
      <c r="D55" s="30"/>
    </row>
    <row r="56" spans="1:4" ht="22.5" customHeight="1">
      <c r="A56" s="35" t="s">
        <v>10</v>
      </c>
      <c r="B56" s="29" t="s">
        <v>78</v>
      </c>
      <c r="C56" s="13"/>
      <c r="D56" s="16"/>
    </row>
    <row r="57" spans="1:4" ht="16.5" customHeight="1">
      <c r="A57" s="36" t="s">
        <v>42</v>
      </c>
      <c r="B57" s="109" t="s">
        <v>6</v>
      </c>
      <c r="C57" s="110"/>
      <c r="D57" s="6"/>
    </row>
    <row r="58" spans="1:4" ht="16.5" customHeight="1">
      <c r="A58" s="37"/>
      <c r="B58" s="51"/>
      <c r="C58" s="10"/>
      <c r="D58" s="6"/>
    </row>
    <row r="59" spans="1:4" ht="12.75">
      <c r="A59" s="37"/>
      <c r="B59" s="25" t="s">
        <v>9</v>
      </c>
      <c r="C59" s="111">
        <f>SUM(C58:C58)</f>
        <v>0</v>
      </c>
      <c r="D59" s="6"/>
    </row>
    <row r="60" spans="1:4" ht="12.75">
      <c r="A60" s="37"/>
      <c r="B60" s="1"/>
      <c r="C60" s="10"/>
      <c r="D60" s="22"/>
    </row>
    <row r="61" spans="1:4" ht="12.75">
      <c r="A61" s="36" t="s">
        <v>42</v>
      </c>
      <c r="B61" s="109" t="s">
        <v>7</v>
      </c>
      <c r="C61" s="110"/>
      <c r="D61" s="22"/>
    </row>
    <row r="62" spans="1:4" ht="12.75">
      <c r="A62" s="36" t="s">
        <v>83</v>
      </c>
      <c r="B62" s="51" t="s">
        <v>84</v>
      </c>
      <c r="C62" s="10">
        <v>119417</v>
      </c>
      <c r="D62" s="22"/>
    </row>
    <row r="63" spans="1:4" ht="12.75">
      <c r="A63" s="36" t="s">
        <v>85</v>
      </c>
      <c r="B63" s="51" t="s">
        <v>86</v>
      </c>
      <c r="C63" s="10">
        <v>141527</v>
      </c>
      <c r="D63" s="22"/>
    </row>
    <row r="64" spans="1:4" ht="12.75">
      <c r="A64" s="36" t="s">
        <v>85</v>
      </c>
      <c r="B64" s="51" t="s">
        <v>87</v>
      </c>
      <c r="C64" s="10">
        <v>233288</v>
      </c>
      <c r="D64" s="22"/>
    </row>
    <row r="65" spans="1:4" ht="12.75">
      <c r="A65" s="36" t="s">
        <v>88</v>
      </c>
      <c r="B65" s="51" t="s">
        <v>89</v>
      </c>
      <c r="C65" s="10">
        <v>312985</v>
      </c>
      <c r="D65" s="22"/>
    </row>
    <row r="66" spans="1:4" ht="12.75">
      <c r="A66" s="36" t="s">
        <v>88</v>
      </c>
      <c r="B66" s="51" t="s">
        <v>90</v>
      </c>
      <c r="C66" s="10">
        <v>67094</v>
      </c>
      <c r="D66" s="136"/>
    </row>
    <row r="67" spans="1:4" ht="12.75">
      <c r="A67" s="36" t="s">
        <v>91</v>
      </c>
      <c r="B67" s="1" t="s">
        <v>92</v>
      </c>
      <c r="C67" s="10">
        <v>411000</v>
      </c>
      <c r="D67" s="22"/>
    </row>
    <row r="68" spans="1:4" ht="12.75">
      <c r="A68" s="37"/>
      <c r="B68" s="89" t="s">
        <v>9</v>
      </c>
      <c r="C68" s="111">
        <f>SUM(C62:C67)</f>
        <v>1285311</v>
      </c>
      <c r="D68" s="6"/>
    </row>
    <row r="69" spans="1:4" ht="12.75">
      <c r="A69" s="37"/>
      <c r="B69" s="89"/>
      <c r="C69" s="137"/>
      <c r="D69" s="6"/>
    </row>
    <row r="70" spans="1:4" ht="12.75">
      <c r="A70" s="126" t="s">
        <v>42</v>
      </c>
      <c r="B70" s="139" t="s">
        <v>48</v>
      </c>
      <c r="C70" s="138"/>
      <c r="D70" s="6"/>
    </row>
    <row r="71" spans="1:4" ht="12.75">
      <c r="A71" s="126" t="s">
        <v>91</v>
      </c>
      <c r="B71" s="158" t="s">
        <v>93</v>
      </c>
      <c r="C71" s="159">
        <v>1170</v>
      </c>
      <c r="D71" s="6"/>
    </row>
    <row r="72" spans="1:4" ht="12.75">
      <c r="A72" s="126" t="s">
        <v>91</v>
      </c>
      <c r="B72" s="158" t="s">
        <v>94</v>
      </c>
      <c r="C72" s="159">
        <v>300</v>
      </c>
      <c r="D72" s="6"/>
    </row>
    <row r="73" spans="1:4" ht="12.75">
      <c r="A73" s="126" t="s">
        <v>91</v>
      </c>
      <c r="B73" s="158" t="s">
        <v>95</v>
      </c>
      <c r="C73" s="159">
        <v>77200</v>
      </c>
      <c r="D73" s="6"/>
    </row>
    <row r="74" spans="1:4" ht="12.75">
      <c r="A74" s="126" t="s">
        <v>91</v>
      </c>
      <c r="B74" s="158" t="s">
        <v>96</v>
      </c>
      <c r="C74" s="159">
        <v>150000</v>
      </c>
      <c r="D74" s="6"/>
    </row>
    <row r="75" spans="1:4" ht="12.75">
      <c r="A75" s="126" t="s">
        <v>91</v>
      </c>
      <c r="B75" s="158" t="s">
        <v>97</v>
      </c>
      <c r="C75" s="159">
        <v>57080</v>
      </c>
      <c r="D75" s="6"/>
    </row>
    <row r="76" spans="1:4" ht="12.75">
      <c r="A76" s="126" t="s">
        <v>91</v>
      </c>
      <c r="B76" s="158" t="s">
        <v>98</v>
      </c>
      <c r="C76" s="159">
        <v>110000</v>
      </c>
      <c r="D76" s="6"/>
    </row>
    <row r="77" spans="1:4" ht="12.75">
      <c r="A77" s="37" t="s">
        <v>91</v>
      </c>
      <c r="B77" s="51" t="s">
        <v>99</v>
      </c>
      <c r="C77" s="140">
        <v>100000</v>
      </c>
      <c r="D77" s="6"/>
    </row>
    <row r="78" spans="1:4" ht="12.75">
      <c r="A78" s="37" t="s">
        <v>91</v>
      </c>
      <c r="B78" s="51" t="s">
        <v>100</v>
      </c>
      <c r="C78" s="140">
        <v>2576100</v>
      </c>
      <c r="D78" s="6"/>
    </row>
    <row r="79" spans="1:4" ht="12.75">
      <c r="A79" s="37"/>
      <c r="B79" s="89" t="s">
        <v>9</v>
      </c>
      <c r="C79" s="111">
        <f>SUM(C71:C78)</f>
        <v>3071850</v>
      </c>
      <c r="D79" s="6"/>
    </row>
    <row r="80" spans="1:4" ht="12.75">
      <c r="A80" s="37"/>
      <c r="B80" s="89"/>
      <c r="C80" s="137"/>
      <c r="D80" s="6"/>
    </row>
    <row r="81" spans="1:4" ht="12.75">
      <c r="A81" s="126" t="s">
        <v>42</v>
      </c>
      <c r="B81" s="109" t="s">
        <v>54</v>
      </c>
      <c r="C81" s="111"/>
      <c r="D81" s="6"/>
    </row>
    <row r="82" spans="1:4" ht="12.75">
      <c r="A82" s="37" t="s">
        <v>108</v>
      </c>
      <c r="B82" s="89" t="s">
        <v>109</v>
      </c>
      <c r="C82" s="140">
        <v>149510</v>
      </c>
      <c r="D82" s="6"/>
    </row>
    <row r="83" spans="1:4" ht="12.75">
      <c r="A83" s="37" t="s">
        <v>110</v>
      </c>
      <c r="B83" s="89" t="s">
        <v>111</v>
      </c>
      <c r="C83" s="140">
        <v>14000</v>
      </c>
      <c r="D83" s="6"/>
    </row>
    <row r="84" spans="1:4" ht="12.75">
      <c r="A84" s="37" t="s">
        <v>180</v>
      </c>
      <c r="B84" s="89" t="s">
        <v>122</v>
      </c>
      <c r="C84" s="140">
        <v>237058</v>
      </c>
      <c r="D84" s="6"/>
    </row>
    <row r="85" spans="1:4" ht="12.75">
      <c r="A85" s="37" t="s">
        <v>43</v>
      </c>
      <c r="B85" s="89" t="s">
        <v>168</v>
      </c>
      <c r="C85" s="140">
        <v>108000</v>
      </c>
      <c r="D85" s="6"/>
    </row>
    <row r="86" spans="1:4" ht="12.75">
      <c r="A86" s="37"/>
      <c r="B86" s="89" t="s">
        <v>9</v>
      </c>
      <c r="C86" s="111">
        <f>SUM(C82:C85)</f>
        <v>508568</v>
      </c>
      <c r="D86" s="6"/>
    </row>
    <row r="87" spans="1:4" ht="12.75">
      <c r="A87" s="37"/>
      <c r="B87" s="89"/>
      <c r="C87" s="15"/>
      <c r="D87" s="6"/>
    </row>
    <row r="88" spans="1:4" s="97" customFormat="1" ht="12.75">
      <c r="A88" s="95" t="s">
        <v>42</v>
      </c>
      <c r="B88" s="109" t="s">
        <v>112</v>
      </c>
      <c r="C88" s="116"/>
      <c r="D88" s="96"/>
    </row>
    <row r="89" spans="1:4" ht="12.75">
      <c r="A89" s="126" t="s">
        <v>49</v>
      </c>
      <c r="B89" s="100" t="s">
        <v>123</v>
      </c>
      <c r="C89" s="123">
        <v>650000</v>
      </c>
      <c r="D89" s="19"/>
    </row>
    <row r="90" spans="1:4" ht="12.75">
      <c r="A90" s="126" t="s">
        <v>50</v>
      </c>
      <c r="B90" s="100" t="s">
        <v>124</v>
      </c>
      <c r="C90" s="123">
        <v>1000000</v>
      </c>
      <c r="D90" s="19"/>
    </row>
    <row r="91" spans="1:4" ht="13.5" thickBot="1">
      <c r="A91" s="142" t="s">
        <v>50</v>
      </c>
      <c r="B91" s="143" t="s">
        <v>125</v>
      </c>
      <c r="C91" s="150">
        <v>80000</v>
      </c>
      <c r="D91" s="19"/>
    </row>
    <row r="92" spans="1:4" ht="12.75">
      <c r="A92" s="126" t="s">
        <v>43</v>
      </c>
      <c r="B92" s="144" t="s">
        <v>126</v>
      </c>
      <c r="C92" s="149">
        <v>316000</v>
      </c>
      <c r="D92" s="19"/>
    </row>
    <row r="93" spans="1:4" ht="12.75">
      <c r="A93" s="141" t="s">
        <v>43</v>
      </c>
      <c r="B93" s="100" t="s">
        <v>127</v>
      </c>
      <c r="C93" s="123">
        <v>64000</v>
      </c>
      <c r="D93" s="19"/>
    </row>
    <row r="94" spans="1:4" ht="13.5" thickBot="1">
      <c r="A94" s="151" t="s">
        <v>128</v>
      </c>
      <c r="B94" s="143" t="s">
        <v>129</v>
      </c>
      <c r="C94" s="150">
        <v>830000</v>
      </c>
      <c r="D94" s="19"/>
    </row>
    <row r="95" spans="1:4" ht="12.75">
      <c r="A95" s="126" t="s">
        <v>60</v>
      </c>
      <c r="B95" s="144" t="s">
        <v>130</v>
      </c>
      <c r="C95" s="149">
        <v>93000</v>
      </c>
      <c r="D95" s="19"/>
    </row>
    <row r="96" spans="1:4" ht="12.75">
      <c r="A96" s="37"/>
      <c r="B96" s="89" t="s">
        <v>9</v>
      </c>
      <c r="C96" s="111">
        <f>SUM(C89:C95)</f>
        <v>3033000</v>
      </c>
      <c r="D96" s="6"/>
    </row>
    <row r="97" spans="1:4" ht="12.75">
      <c r="A97" s="37"/>
      <c r="B97" s="89"/>
      <c r="C97" s="122"/>
      <c r="D97" s="6"/>
    </row>
    <row r="98" spans="1:4" ht="12.75">
      <c r="A98" s="36" t="s">
        <v>42</v>
      </c>
      <c r="B98" s="109" t="s">
        <v>1</v>
      </c>
      <c r="C98" s="110"/>
      <c r="D98" s="6"/>
    </row>
    <row r="99" spans="1:4" ht="12.75">
      <c r="A99" s="37" t="s">
        <v>44</v>
      </c>
      <c r="B99" s="51" t="s">
        <v>132</v>
      </c>
      <c r="C99" s="120">
        <v>3100000</v>
      </c>
      <c r="D99" s="121" t="s">
        <v>53</v>
      </c>
    </row>
    <row r="100" spans="1:4" ht="12.75" customHeight="1">
      <c r="A100" s="37" t="s">
        <v>44</v>
      </c>
      <c r="B100" s="23" t="s">
        <v>2</v>
      </c>
      <c r="C100" s="21">
        <v>4535000</v>
      </c>
      <c r="D100" s="119"/>
    </row>
    <row r="101" spans="1:4" ht="16.5" customHeight="1">
      <c r="A101" s="37" t="s">
        <v>44</v>
      </c>
      <c r="B101" s="23" t="s">
        <v>3</v>
      </c>
      <c r="C101" s="21">
        <v>13041000</v>
      </c>
      <c r="D101" s="205" t="s">
        <v>131</v>
      </c>
    </row>
    <row r="102" spans="1:4" ht="12.75">
      <c r="A102" s="37" t="s">
        <v>44</v>
      </c>
      <c r="B102" s="23" t="s">
        <v>4</v>
      </c>
      <c r="C102" s="21">
        <v>14887000</v>
      </c>
      <c r="D102" s="205"/>
    </row>
    <row r="103" spans="1:4" ht="12.75">
      <c r="A103" s="37" t="s">
        <v>44</v>
      </c>
      <c r="B103" s="23" t="s">
        <v>5</v>
      </c>
      <c r="C103" s="21">
        <v>8068000</v>
      </c>
      <c r="D103" s="206"/>
    </row>
    <row r="104" spans="1:4" ht="12.75">
      <c r="A104" s="38"/>
      <c r="B104" s="28" t="s">
        <v>9</v>
      </c>
      <c r="C104" s="124">
        <f>SUM(C99:C103)</f>
        <v>43631000</v>
      </c>
      <c r="D104" s="7"/>
    </row>
    <row r="105" spans="1:4" ht="14.25" customHeight="1">
      <c r="A105" s="38"/>
      <c r="B105" s="27"/>
      <c r="C105" s="11"/>
      <c r="D105" s="7"/>
    </row>
    <row r="106" spans="1:4" ht="15.75" thickBot="1">
      <c r="A106" s="39"/>
      <c r="B106" s="32" t="s">
        <v>79</v>
      </c>
      <c r="C106" s="33">
        <f>SUM(C59+C68+C79+C86+C96+C104)</f>
        <v>51529729</v>
      </c>
      <c r="D106" s="17"/>
    </row>
    <row r="107" spans="1:4" ht="12.75">
      <c r="A107" s="37"/>
      <c r="B107" s="4"/>
      <c r="C107" s="24"/>
      <c r="D107" s="18"/>
    </row>
    <row r="108" spans="1:4" ht="12.75">
      <c r="A108" s="40"/>
      <c r="B108" s="98" t="s">
        <v>107</v>
      </c>
      <c r="C108" s="99">
        <f>SUM(C55-C106)</f>
        <v>52061347</v>
      </c>
      <c r="D108" s="19"/>
    </row>
    <row r="109" spans="1:4" ht="12.75">
      <c r="A109" s="40"/>
      <c r="B109" s="8"/>
      <c r="C109" s="44"/>
      <c r="D109" s="19"/>
    </row>
    <row r="110" spans="1:4" ht="12.75">
      <c r="A110" s="36" t="s">
        <v>42</v>
      </c>
      <c r="B110" s="112" t="s">
        <v>1</v>
      </c>
      <c r="C110" s="15"/>
      <c r="D110" s="19"/>
    </row>
    <row r="111" spans="1:4" ht="12.75">
      <c r="A111" s="37" t="s">
        <v>44</v>
      </c>
      <c r="B111" s="23" t="s">
        <v>163</v>
      </c>
      <c r="C111" s="21">
        <v>55000</v>
      </c>
      <c r="D111" s="204" t="s">
        <v>184</v>
      </c>
    </row>
    <row r="112" spans="1:4" ht="12.75">
      <c r="A112" s="37" t="s">
        <v>44</v>
      </c>
      <c r="B112" s="23" t="s">
        <v>164</v>
      </c>
      <c r="C112" s="21">
        <v>3513000</v>
      </c>
      <c r="D112" s="205"/>
    </row>
    <row r="113" spans="1:4" ht="12.75">
      <c r="A113" s="37" t="s">
        <v>44</v>
      </c>
      <c r="B113" s="23" t="s">
        <v>165</v>
      </c>
      <c r="C113" s="21">
        <v>174000</v>
      </c>
      <c r="D113" s="205"/>
    </row>
    <row r="114" spans="1:4" ht="13.5" thickBot="1">
      <c r="A114" s="37" t="s">
        <v>44</v>
      </c>
      <c r="B114" s="23" t="s">
        <v>166</v>
      </c>
      <c r="C114" s="21">
        <v>1984000</v>
      </c>
      <c r="D114" s="206"/>
    </row>
    <row r="115" spans="1:5" ht="23.25" customHeight="1">
      <c r="A115" s="36"/>
      <c r="B115" s="25"/>
      <c r="C115" s="26"/>
      <c r="D115" s="103"/>
      <c r="E115" s="146" t="s">
        <v>187</v>
      </c>
    </row>
    <row r="116" spans="1:5" ht="23.25" customHeight="1">
      <c r="A116" s="41" t="s">
        <v>11</v>
      </c>
      <c r="B116" s="52" t="s">
        <v>101</v>
      </c>
      <c r="C116" s="53">
        <f>SUM(C108-C111-C112-C113-C114)</f>
        <v>46335347</v>
      </c>
      <c r="D116" s="103"/>
      <c r="E116" s="207" t="s">
        <v>59</v>
      </c>
    </row>
    <row r="117" spans="1:5" ht="19.5" customHeight="1" thickBot="1">
      <c r="A117" s="40"/>
      <c r="B117" s="14" t="s">
        <v>102</v>
      </c>
      <c r="C117" s="10"/>
      <c r="D117" s="103"/>
      <c r="E117" s="208"/>
    </row>
    <row r="118" spans="1:5" ht="15" customHeight="1">
      <c r="A118" s="49"/>
      <c r="B118" s="23"/>
      <c r="C118" s="21"/>
      <c r="D118" s="104"/>
      <c r="E118" s="184"/>
    </row>
    <row r="119" spans="1:5" ht="15" customHeight="1">
      <c r="A119" s="49" t="s">
        <v>42</v>
      </c>
      <c r="B119" s="112" t="s">
        <v>48</v>
      </c>
      <c r="C119" s="113"/>
      <c r="D119" s="179" t="s">
        <v>177</v>
      </c>
      <c r="E119" s="185"/>
    </row>
    <row r="120" spans="1:5" ht="15" customHeight="1">
      <c r="A120" s="49" t="s">
        <v>91</v>
      </c>
      <c r="B120" s="23" t="s">
        <v>103</v>
      </c>
      <c r="C120" s="21">
        <v>30000000</v>
      </c>
      <c r="D120" s="104"/>
      <c r="E120" s="186">
        <v>10000000</v>
      </c>
    </row>
    <row r="121" spans="1:5" ht="15" customHeight="1">
      <c r="A121" s="49" t="s">
        <v>91</v>
      </c>
      <c r="B121" s="23" t="s">
        <v>104</v>
      </c>
      <c r="C121" s="21">
        <v>1000000</v>
      </c>
      <c r="D121" s="104"/>
      <c r="E121" s="186"/>
    </row>
    <row r="122" spans="1:5" ht="15" customHeight="1">
      <c r="A122" s="49" t="s">
        <v>171</v>
      </c>
      <c r="B122" s="23" t="s">
        <v>182</v>
      </c>
      <c r="C122" s="21">
        <v>7000000</v>
      </c>
      <c r="D122" s="104" t="s">
        <v>186</v>
      </c>
      <c r="E122" s="199">
        <v>6500000</v>
      </c>
    </row>
    <row r="123" spans="1:5" ht="15" customHeight="1">
      <c r="A123" s="49"/>
      <c r="B123" s="91" t="s">
        <v>35</v>
      </c>
      <c r="C123" s="115">
        <f>SUM(C120:C122)</f>
        <v>38000000</v>
      </c>
      <c r="D123" s="104"/>
      <c r="E123" s="186"/>
    </row>
    <row r="124" spans="1:5" ht="15" customHeight="1">
      <c r="A124" s="49"/>
      <c r="B124" s="91"/>
      <c r="C124" s="160"/>
      <c r="D124" s="104"/>
      <c r="E124" s="186"/>
    </row>
    <row r="125" spans="1:5" ht="12.75">
      <c r="A125" s="92" t="s">
        <v>42</v>
      </c>
      <c r="B125" s="112" t="s">
        <v>112</v>
      </c>
      <c r="C125" s="113"/>
      <c r="D125" s="179" t="s">
        <v>176</v>
      </c>
      <c r="E125" s="177"/>
    </row>
    <row r="126" spans="1:5" ht="15" customHeight="1">
      <c r="A126" s="161">
        <v>2212</v>
      </c>
      <c r="B126" s="183" t="s">
        <v>133</v>
      </c>
      <c r="C126" s="168">
        <v>3000000</v>
      </c>
      <c r="D126" s="172" t="s">
        <v>134</v>
      </c>
      <c r="E126" s="147">
        <v>3000000</v>
      </c>
    </row>
    <row r="127" spans="1:5" ht="15" customHeight="1">
      <c r="A127" s="163">
        <v>2212</v>
      </c>
      <c r="B127" s="180" t="s">
        <v>135</v>
      </c>
      <c r="C127" s="169">
        <v>5100000</v>
      </c>
      <c r="D127" s="173" t="s">
        <v>136</v>
      </c>
      <c r="E127" s="147"/>
    </row>
    <row r="128" spans="1:5" ht="15" customHeight="1">
      <c r="A128" s="163">
        <v>2212</v>
      </c>
      <c r="B128" s="181" t="s">
        <v>137</v>
      </c>
      <c r="C128" s="169">
        <v>2500000</v>
      </c>
      <c r="D128" s="173" t="s">
        <v>138</v>
      </c>
      <c r="E128" s="147">
        <v>2500000</v>
      </c>
    </row>
    <row r="129" spans="1:5" ht="15" customHeight="1">
      <c r="A129" s="165">
        <v>2212</v>
      </c>
      <c r="B129" s="182" t="s">
        <v>139</v>
      </c>
      <c r="C129" s="170">
        <v>200000</v>
      </c>
      <c r="D129" s="174"/>
      <c r="E129" s="147">
        <v>200000</v>
      </c>
    </row>
    <row r="130" spans="1:5" ht="15" customHeight="1">
      <c r="A130" s="163">
        <v>2219</v>
      </c>
      <c r="B130" s="164" t="s">
        <v>140</v>
      </c>
      <c r="C130" s="169">
        <v>3300000</v>
      </c>
      <c r="D130" s="173" t="s">
        <v>181</v>
      </c>
      <c r="E130" s="147">
        <v>2500000</v>
      </c>
    </row>
    <row r="131" spans="1:5" ht="15" customHeight="1">
      <c r="A131" s="163">
        <v>2219</v>
      </c>
      <c r="B131" s="164" t="s">
        <v>67</v>
      </c>
      <c r="C131" s="169">
        <v>200000</v>
      </c>
      <c r="D131" s="173" t="s">
        <v>141</v>
      </c>
      <c r="E131" s="147"/>
    </row>
    <row r="132" spans="1:5" ht="15" customHeight="1">
      <c r="A132" s="163">
        <v>2219</v>
      </c>
      <c r="B132" s="164" t="s">
        <v>142</v>
      </c>
      <c r="C132" s="169">
        <v>150000</v>
      </c>
      <c r="D132" s="173" t="s">
        <v>143</v>
      </c>
      <c r="E132" s="147">
        <v>150000</v>
      </c>
    </row>
    <row r="133" spans="1:5" ht="15" customHeight="1">
      <c r="A133" s="163">
        <v>2219</v>
      </c>
      <c r="B133" s="180" t="s">
        <v>144</v>
      </c>
      <c r="C133" s="169">
        <v>2200000</v>
      </c>
      <c r="D133" s="173" t="s">
        <v>136</v>
      </c>
      <c r="E133" s="147"/>
    </row>
    <row r="134" spans="1:5" ht="15" customHeight="1">
      <c r="A134" s="163">
        <v>2219</v>
      </c>
      <c r="B134" s="181" t="s">
        <v>145</v>
      </c>
      <c r="C134" s="169">
        <v>2500000</v>
      </c>
      <c r="D134" s="173" t="s">
        <v>138</v>
      </c>
      <c r="E134" s="147">
        <v>2500000</v>
      </c>
    </row>
    <row r="135" spans="1:5" ht="15" customHeight="1">
      <c r="A135" s="166">
        <v>2219</v>
      </c>
      <c r="B135" s="182" t="s">
        <v>146</v>
      </c>
      <c r="C135" s="170">
        <v>100000</v>
      </c>
      <c r="D135" s="174"/>
      <c r="E135" s="147">
        <v>100000</v>
      </c>
    </row>
    <row r="136" spans="1:5" ht="15" customHeight="1">
      <c r="A136" s="166">
        <v>2219</v>
      </c>
      <c r="B136" s="162" t="s">
        <v>147</v>
      </c>
      <c r="C136" s="170">
        <v>5000000</v>
      </c>
      <c r="D136" s="174"/>
      <c r="E136" s="147"/>
    </row>
    <row r="137" spans="1:5" ht="15" customHeight="1">
      <c r="A137" s="166">
        <v>2310</v>
      </c>
      <c r="B137" s="182" t="s">
        <v>148</v>
      </c>
      <c r="C137" s="170">
        <v>150000</v>
      </c>
      <c r="D137" s="174"/>
      <c r="E137" s="147">
        <v>150000</v>
      </c>
    </row>
    <row r="138" spans="1:5" ht="15" customHeight="1">
      <c r="A138" s="166">
        <v>2321</v>
      </c>
      <c r="B138" s="182" t="s">
        <v>149</v>
      </c>
      <c r="C138" s="170">
        <v>250000</v>
      </c>
      <c r="D138" s="174"/>
      <c r="E138" s="147">
        <v>250000</v>
      </c>
    </row>
    <row r="139" spans="1:6" ht="15" customHeight="1">
      <c r="A139" s="163">
        <v>3412</v>
      </c>
      <c r="B139" s="194" t="s">
        <v>150</v>
      </c>
      <c r="C139" s="169">
        <v>83000000</v>
      </c>
      <c r="D139" s="173" t="s">
        <v>151</v>
      </c>
      <c r="E139" s="147"/>
      <c r="F139" s="192" t="s">
        <v>185</v>
      </c>
    </row>
    <row r="140" spans="1:5" ht="15.75" customHeight="1">
      <c r="A140" s="163">
        <v>3631</v>
      </c>
      <c r="B140" s="164" t="s">
        <v>152</v>
      </c>
      <c r="C140" s="169">
        <v>1000000</v>
      </c>
      <c r="D140" s="173" t="s">
        <v>153</v>
      </c>
      <c r="E140" s="147"/>
    </row>
    <row r="141" spans="1:5" ht="15.75">
      <c r="A141" s="163">
        <v>3631</v>
      </c>
      <c r="B141" s="180" t="s">
        <v>154</v>
      </c>
      <c r="C141" s="169">
        <v>1177000</v>
      </c>
      <c r="D141" s="173" t="s">
        <v>136</v>
      </c>
      <c r="E141" s="147"/>
    </row>
    <row r="142" spans="1:5" ht="12.75" customHeight="1">
      <c r="A142" s="166">
        <v>3631</v>
      </c>
      <c r="B142" s="182" t="s">
        <v>155</v>
      </c>
      <c r="C142" s="170">
        <v>100000</v>
      </c>
      <c r="D142" s="174"/>
      <c r="E142" s="147">
        <v>100000</v>
      </c>
    </row>
    <row r="143" spans="1:5" ht="14.25" customHeight="1">
      <c r="A143" s="167">
        <v>3632</v>
      </c>
      <c r="B143" s="164" t="s">
        <v>156</v>
      </c>
      <c r="C143" s="169">
        <v>15000000</v>
      </c>
      <c r="D143" s="173" t="s">
        <v>157</v>
      </c>
      <c r="E143" s="176"/>
    </row>
    <row r="144" spans="1:5" ht="15.75">
      <c r="A144" s="166">
        <v>3633</v>
      </c>
      <c r="B144" s="182" t="s">
        <v>158</v>
      </c>
      <c r="C144" s="170">
        <v>50000</v>
      </c>
      <c r="D144" s="174"/>
      <c r="E144" s="147">
        <v>50000</v>
      </c>
    </row>
    <row r="145" spans="1:5" ht="15.75">
      <c r="A145" s="163">
        <v>3639</v>
      </c>
      <c r="B145" s="164" t="s">
        <v>159</v>
      </c>
      <c r="C145" s="169">
        <v>100000</v>
      </c>
      <c r="D145" s="173"/>
      <c r="E145" s="147">
        <v>100000</v>
      </c>
    </row>
    <row r="146" spans="1:5" ht="15.75">
      <c r="A146" s="166">
        <v>3745</v>
      </c>
      <c r="B146" s="182" t="s">
        <v>160</v>
      </c>
      <c r="C146" s="170">
        <v>50000</v>
      </c>
      <c r="D146" s="174"/>
      <c r="E146" s="147">
        <v>50000</v>
      </c>
    </row>
    <row r="147" spans="1:6" ht="15.75">
      <c r="A147" s="166">
        <v>4351</v>
      </c>
      <c r="B147" s="193" t="s">
        <v>161</v>
      </c>
      <c r="C147" s="170">
        <v>51000000</v>
      </c>
      <c r="D147" s="175" t="s">
        <v>162</v>
      </c>
      <c r="E147" s="147"/>
      <c r="F147" s="192" t="s">
        <v>185</v>
      </c>
    </row>
    <row r="148" spans="1:5" ht="12.75">
      <c r="A148" s="36"/>
      <c r="B148" s="89" t="s">
        <v>35</v>
      </c>
      <c r="C148" s="115">
        <f>SUM(C126:C147)</f>
        <v>176127000</v>
      </c>
      <c r="D148" s="105"/>
      <c r="E148" s="147"/>
    </row>
    <row r="149" spans="1:5" ht="12.75">
      <c r="A149" s="36"/>
      <c r="B149" s="89"/>
      <c r="C149" s="50"/>
      <c r="D149" s="105"/>
      <c r="E149" s="147"/>
    </row>
    <row r="150" spans="1:5" ht="12.75">
      <c r="A150" s="36" t="s">
        <v>42</v>
      </c>
      <c r="B150" s="112" t="s">
        <v>113</v>
      </c>
      <c r="C150" s="114"/>
      <c r="D150" s="179" t="s">
        <v>175</v>
      </c>
      <c r="E150" s="147"/>
    </row>
    <row r="151" spans="1:5" ht="12.75">
      <c r="A151" s="36" t="s">
        <v>45</v>
      </c>
      <c r="B151" s="1" t="s">
        <v>114</v>
      </c>
      <c r="C151" s="15">
        <v>70000</v>
      </c>
      <c r="D151" s="105"/>
      <c r="E151" s="147">
        <v>70000</v>
      </c>
    </row>
    <row r="152" spans="1:5" ht="12.75">
      <c r="A152" s="36" t="s">
        <v>45</v>
      </c>
      <c r="B152" s="90" t="s">
        <v>115</v>
      </c>
      <c r="C152" s="15">
        <v>90000</v>
      </c>
      <c r="D152" s="105"/>
      <c r="E152" s="147"/>
    </row>
    <row r="153" spans="1:5" ht="12.75">
      <c r="A153" s="36" t="s">
        <v>45</v>
      </c>
      <c r="B153" s="101" t="s">
        <v>116</v>
      </c>
      <c r="C153" s="15">
        <v>170000</v>
      </c>
      <c r="D153" s="105"/>
      <c r="E153" s="147"/>
    </row>
    <row r="154" spans="1:5" ht="12.75">
      <c r="A154" s="36" t="s">
        <v>43</v>
      </c>
      <c r="B154" s="101" t="s">
        <v>117</v>
      </c>
      <c r="C154" s="15">
        <v>420000</v>
      </c>
      <c r="D154" s="105"/>
      <c r="E154" s="147"/>
    </row>
    <row r="155" spans="1:5" ht="12.75">
      <c r="A155" s="36" t="s">
        <v>43</v>
      </c>
      <c r="B155" s="101" t="s">
        <v>118</v>
      </c>
      <c r="C155" s="15">
        <v>130000</v>
      </c>
      <c r="D155" s="105"/>
      <c r="E155" s="147"/>
    </row>
    <row r="156" spans="1:5" ht="12.75">
      <c r="A156" s="36" t="s">
        <v>55</v>
      </c>
      <c r="B156" s="101" t="s">
        <v>119</v>
      </c>
      <c r="C156" s="15">
        <v>100000</v>
      </c>
      <c r="D156" s="105"/>
      <c r="E156" s="148"/>
    </row>
    <row r="157" spans="1:5" ht="12.75">
      <c r="A157" s="36" t="s">
        <v>120</v>
      </c>
      <c r="B157" s="101" t="s">
        <v>121</v>
      </c>
      <c r="C157" s="15">
        <v>300000</v>
      </c>
      <c r="D157" s="105"/>
      <c r="E157" s="148">
        <v>150000</v>
      </c>
    </row>
    <row r="158" spans="1:5" ht="16.5" customHeight="1">
      <c r="A158" s="48"/>
      <c r="B158" s="91" t="s">
        <v>35</v>
      </c>
      <c r="C158" s="115">
        <f>SUM(C151:C157)</f>
        <v>1280000</v>
      </c>
      <c r="D158" s="105"/>
      <c r="E158" s="148"/>
    </row>
    <row r="159" spans="1:5" ht="13.5" customHeight="1">
      <c r="A159" s="48"/>
      <c r="B159" s="91"/>
      <c r="C159" s="160"/>
      <c r="D159" s="105"/>
      <c r="E159" s="147"/>
    </row>
    <row r="160" spans="1:5" ht="14.25" customHeight="1">
      <c r="A160" s="48" t="s">
        <v>42</v>
      </c>
      <c r="B160" s="112" t="s">
        <v>169</v>
      </c>
      <c r="C160" s="115"/>
      <c r="D160" s="179" t="s">
        <v>174</v>
      </c>
      <c r="E160" s="147"/>
    </row>
    <row r="161" spans="1:5" ht="14.25" customHeight="1">
      <c r="A161" s="48" t="s">
        <v>171</v>
      </c>
      <c r="B161" s="158" t="s">
        <v>170</v>
      </c>
      <c r="C161" s="168">
        <v>1200000</v>
      </c>
      <c r="D161" s="178" t="s">
        <v>173</v>
      </c>
      <c r="E161" s="147">
        <v>1200000</v>
      </c>
    </row>
    <row r="162" spans="1:5" ht="14.25" customHeight="1">
      <c r="A162" s="48" t="s">
        <v>171</v>
      </c>
      <c r="B162" s="158" t="s">
        <v>172</v>
      </c>
      <c r="C162" s="168">
        <v>10000000</v>
      </c>
      <c r="D162" s="105"/>
      <c r="E162" s="147">
        <v>10000000</v>
      </c>
    </row>
    <row r="163" spans="1:5" ht="13.5" customHeight="1">
      <c r="A163" s="48"/>
      <c r="B163" s="158"/>
      <c r="C163" s="168"/>
      <c r="D163" s="105"/>
      <c r="E163" s="147"/>
    </row>
    <row r="164" spans="1:5" ht="13.5" customHeight="1">
      <c r="A164" s="48"/>
      <c r="B164" s="91" t="s">
        <v>35</v>
      </c>
      <c r="C164" s="115">
        <f>SUM(C161:C163)</f>
        <v>11200000</v>
      </c>
      <c r="D164" s="105"/>
      <c r="E164" s="147"/>
    </row>
    <row r="165" spans="1:5" ht="13.5" customHeight="1">
      <c r="A165" s="48"/>
      <c r="B165" s="188"/>
      <c r="C165" s="160"/>
      <c r="D165" s="105"/>
      <c r="E165" s="187"/>
    </row>
    <row r="166" spans="1:5" ht="16.5" thickBot="1">
      <c r="A166" s="36"/>
      <c r="B166" s="54" t="s">
        <v>105</v>
      </c>
      <c r="C166" s="55">
        <f>SUM(C123+C148+C158+C164)</f>
        <v>226607000</v>
      </c>
      <c r="D166" s="105"/>
      <c r="E166" s="196">
        <f>SUM(E120:E163)</f>
        <v>39570000</v>
      </c>
    </row>
    <row r="167" spans="1:5" ht="18.75" customHeight="1">
      <c r="A167" s="102"/>
      <c r="B167" s="189" t="s">
        <v>106</v>
      </c>
      <c r="C167" s="190">
        <f>C116</f>
        <v>46335347</v>
      </c>
      <c r="D167" s="106"/>
      <c r="E167" s="191">
        <f>C116</f>
        <v>46335347</v>
      </c>
    </row>
    <row r="168" spans="1:5" ht="15">
      <c r="A168" s="102"/>
      <c r="B168" s="195" t="s">
        <v>68</v>
      </c>
      <c r="C168" s="145">
        <f>C167-C166</f>
        <v>-180271653</v>
      </c>
      <c r="D168" s="107"/>
      <c r="E168" s="197">
        <f>E167-E166</f>
        <v>6765347</v>
      </c>
    </row>
    <row r="169" spans="3:4" ht="12.75">
      <c r="C169" s="9"/>
      <c r="D169" s="5"/>
    </row>
    <row r="170" spans="1:4" ht="12.75">
      <c r="A170" s="42"/>
      <c r="B170" s="20" t="s">
        <v>8</v>
      </c>
      <c r="C170" s="12"/>
      <c r="D170" s="5"/>
    </row>
    <row r="171" spans="1:4" ht="12.75">
      <c r="A171" s="42"/>
      <c r="B171" s="3" t="s">
        <v>183</v>
      </c>
      <c r="C171" s="12"/>
      <c r="D171" s="5"/>
    </row>
    <row r="172" spans="1:4" ht="12.75">
      <c r="A172" s="42"/>
      <c r="B172" s="20"/>
      <c r="C172" s="12"/>
      <c r="D172" s="5"/>
    </row>
    <row r="173" spans="2:3" ht="12.75">
      <c r="B173" s="171" t="s">
        <v>190</v>
      </c>
      <c r="C173" s="43"/>
    </row>
    <row r="174" spans="1:3" ht="12.75">
      <c r="A174" s="45"/>
      <c r="B174" s="198"/>
      <c r="C174" s="47"/>
    </row>
    <row r="175" spans="1:3" ht="12.75">
      <c r="A175" s="45"/>
      <c r="B175" s="46"/>
      <c r="C175" s="46"/>
    </row>
    <row r="176" spans="1:3" ht="12.75">
      <c r="A176" s="45"/>
      <c r="B176" s="46"/>
      <c r="C176" s="46"/>
    </row>
  </sheetData>
  <sheetProtection/>
  <mergeCells count="6">
    <mergeCell ref="A4:B4"/>
    <mergeCell ref="A55:B55"/>
    <mergeCell ref="D111:D114"/>
    <mergeCell ref="D101:D103"/>
    <mergeCell ref="E116:E117"/>
    <mergeCell ref="E39:E40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2021-02-10T09:56:15Z</cp:lastPrinted>
  <dcterms:created xsi:type="dcterms:W3CDTF">1997-01-24T11:07:25Z</dcterms:created>
  <dcterms:modified xsi:type="dcterms:W3CDTF">2021-05-13T08:30:40Z</dcterms:modified>
  <cp:category/>
  <cp:version/>
  <cp:contentType/>
  <cp:contentStatus/>
</cp:coreProperties>
</file>